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5326" windowWidth="15180" windowHeight="9345" tabRatio="638" firstSheet="3" activeTab="3"/>
  </bookViews>
  <sheets>
    <sheet name="01.01.16." sheetId="143" r:id="rId1"/>
    <sheet name="01.01.17" sheetId="171" r:id="rId2"/>
    <sheet name="01.01.2018" sheetId="203" r:id="rId3"/>
    <sheet name="район01.01.20" sheetId="284" r:id="rId4"/>
    <sheet name="город01.01.20" sheetId="285" r:id="rId5"/>
  </sheets>
  <definedNames>
    <definedName name="_xlnm.Print_Area" localSheetId="0">'01.01.16.'!$A$1:$H$85</definedName>
    <definedName name="_xlnm.Print_Area" localSheetId="1">'01.01.17'!$A$1:$G$80</definedName>
    <definedName name="_xlnm.Print_Area" localSheetId="2">'01.01.2018'!$A$1:$I$68</definedName>
    <definedName name="_xlnm.Print_Area" localSheetId="4">'город01.01.20'!$A$1:$G$62</definedName>
    <definedName name="_xlnm.Print_Area" localSheetId="3">'район01.01.20'!$A$1:$G$65</definedName>
  </definedNames>
  <calcPr calcId="124519"/>
</workbook>
</file>

<file path=xl/sharedStrings.xml><?xml version="1.0" encoding="utf-8"?>
<sst xmlns="http://schemas.openxmlformats.org/spreadsheetml/2006/main" count="363" uniqueCount="112">
  <si>
    <t>№</t>
  </si>
  <si>
    <t>Наименование</t>
  </si>
  <si>
    <t>% исполнения</t>
  </si>
  <si>
    <t>Доходы</t>
  </si>
  <si>
    <t>Налог на доходы с физических лиц</t>
  </si>
  <si>
    <t>Налог на совокупный доход</t>
  </si>
  <si>
    <t xml:space="preserve"> -единый сельхозналог</t>
  </si>
  <si>
    <t xml:space="preserve"> -единый налог на вмененный доход</t>
  </si>
  <si>
    <t xml:space="preserve">Налог на имущество </t>
  </si>
  <si>
    <t xml:space="preserve"> - налог на имущество физических лиц</t>
  </si>
  <si>
    <t xml:space="preserve"> - налог на имущество предприятий</t>
  </si>
  <si>
    <t xml:space="preserve"> - налог на имущество по наследству</t>
  </si>
  <si>
    <t xml:space="preserve"> -налог на игорный бизнес</t>
  </si>
  <si>
    <t xml:space="preserve"> -земельный налог</t>
  </si>
  <si>
    <t>госпошлина</t>
  </si>
  <si>
    <t xml:space="preserve"> -в т.ч за совершение нотар.действий</t>
  </si>
  <si>
    <t>по делам общей юрисдикции</t>
  </si>
  <si>
    <t>Перерасч.по отменен.налогам</t>
  </si>
  <si>
    <t>на содержание милиции</t>
  </si>
  <si>
    <t>налог на рекламу</t>
  </si>
  <si>
    <t>прочие местные налоги</t>
  </si>
  <si>
    <t>аренд.плата и пост.на закл.дог.ар.зем.</t>
  </si>
  <si>
    <t>аренда имущества муницип.органов</t>
  </si>
  <si>
    <t>Доходы от платных услуг</t>
  </si>
  <si>
    <t>Штрафные санкции</t>
  </si>
  <si>
    <t>ИТОГО СОБСТВЕН.ДОХОДОВ</t>
  </si>
  <si>
    <t>Безвозмездные перечисления</t>
  </si>
  <si>
    <t>ВСЕГО доходов</t>
  </si>
  <si>
    <t>Профицит(+), Дефицит(-)</t>
  </si>
  <si>
    <t>РАСХОДЫ</t>
  </si>
  <si>
    <t>Общегосударственные вопросы</t>
  </si>
  <si>
    <t>Образование</t>
  </si>
  <si>
    <t>Соц.политика</t>
  </si>
  <si>
    <t>ИТОГО расходов</t>
  </si>
  <si>
    <t xml:space="preserve">Субсидии </t>
  </si>
  <si>
    <t>Правоохранительная деятельность</t>
  </si>
  <si>
    <t>ЖКХ</t>
  </si>
  <si>
    <t xml:space="preserve">Культура </t>
  </si>
  <si>
    <t>Межбюджетные трансферты</t>
  </si>
  <si>
    <t>Субсидии за классное руководство</t>
  </si>
  <si>
    <t>Плата за негативное воздействие на окружающую среду</t>
  </si>
  <si>
    <t>Национальная экономика</t>
  </si>
  <si>
    <t>Прочие дотации</t>
  </si>
  <si>
    <t>Субсидии на мероприятия по оздоровлению детей</t>
  </si>
  <si>
    <t>Дотации</t>
  </si>
  <si>
    <t>Национальная оборона</t>
  </si>
  <si>
    <t xml:space="preserve">Субвенции </t>
  </si>
  <si>
    <t>упрощенная система налогообложения</t>
  </si>
  <si>
    <t>прочие доходы от испоьлз.имуществом</t>
  </si>
  <si>
    <t>Прочие неналог.доходы(продажа земли)</t>
  </si>
  <si>
    <t>тыс.руб.</t>
  </si>
  <si>
    <t>доход от выдачи патента</t>
  </si>
  <si>
    <t>Итого по налоговым доходам</t>
  </si>
  <si>
    <t>Итого по неналоговым доходам</t>
  </si>
  <si>
    <t>Возврат остатков субсидий и субвенций прошлых лет</t>
  </si>
  <si>
    <t>Охрана окружающей среды</t>
  </si>
  <si>
    <t>Физкультура и спорт</t>
  </si>
  <si>
    <t>приложение №1</t>
  </si>
  <si>
    <t>к Решению Сессии Совета НМР №</t>
  </si>
  <si>
    <t>от_______________________2011г.</t>
  </si>
  <si>
    <t>госпошлина за выдачу разрешения на рекламу</t>
  </si>
  <si>
    <t>Здравоохранение .</t>
  </si>
  <si>
    <t>земельный налог (задолженность)</t>
  </si>
  <si>
    <t>к уточненному годовому плану</t>
  </si>
  <si>
    <t>к  месячному плану</t>
  </si>
  <si>
    <t>Прочие налоги, пошлины и сборы</t>
  </si>
  <si>
    <t>Доходы от имущества .наход.в гос.муницип.собственности</t>
  </si>
  <si>
    <t>Акцизы на нефтепродукты</t>
  </si>
  <si>
    <t>Субсидии на капремонт жилфонда и переселение граждан из аварийного жилфонда</t>
  </si>
  <si>
    <t>Утвержден.план на 2015год</t>
  </si>
  <si>
    <t>Уточнен. план на 2015год</t>
  </si>
  <si>
    <t xml:space="preserve">                                  Общие   итоги исполнения консолидированного бюджета Нурлатского</t>
  </si>
  <si>
    <t>Дотация на выравнивание</t>
  </si>
  <si>
    <t>муниципального района  на 01 января 2016года</t>
  </si>
  <si>
    <t>Уточнен.       план на 01.01.2016г.</t>
  </si>
  <si>
    <t>Поступило на 01.01.2016г.</t>
  </si>
  <si>
    <t>Доходы от возврата остатков и безвозмездные поступления от негос. орган.</t>
  </si>
  <si>
    <t>Утвержден.план на 2016год</t>
  </si>
  <si>
    <t>Уточнен. план на 2016год</t>
  </si>
  <si>
    <t>Платежи за пользов.природн.ресурсами</t>
  </si>
  <si>
    <t>налог на игорный бизнес</t>
  </si>
  <si>
    <t>платежи от муниц.унитарных предприятий</t>
  </si>
  <si>
    <t>Доходы от возврата остатков субв,субс. от СП и бюдж.учр</t>
  </si>
  <si>
    <t>Безвозмездные поступления от негосударственных организаций</t>
  </si>
  <si>
    <t>Уточнен.       план на 01.11.2016г</t>
  </si>
  <si>
    <t>муниципального района  на 01 января 2017 года</t>
  </si>
  <si>
    <t>Поступило на 01.01.2017г.</t>
  </si>
  <si>
    <t>тыс. руб.</t>
  </si>
  <si>
    <t>прочие поступления от использования имущества</t>
  </si>
  <si>
    <t>Уточнен. план на 2017 год</t>
  </si>
  <si>
    <t>Утвержден.план на 2017 год</t>
  </si>
  <si>
    <t>Уточнен.       план на 01.10.2016г</t>
  </si>
  <si>
    <t xml:space="preserve">                                  Общие   итоги исполнения районного бюджета Нурлатского</t>
  </si>
  <si>
    <t>Прочие неналог.доходы(продажа земли и имущества)</t>
  </si>
  <si>
    <t>% исполнения к уточненому плану</t>
  </si>
  <si>
    <t>прочие поступления от использования им-ва</t>
  </si>
  <si>
    <t xml:space="preserve">                                  Общие   итоги исполнения города Нурлат бюджета Нурлатского</t>
  </si>
  <si>
    <t>% исполнения к уточненному плану</t>
  </si>
  <si>
    <t>Прочие неналог.доходы(продажа земли, имущества)</t>
  </si>
  <si>
    <t>Прочие неналог.доходы(самообложение)</t>
  </si>
  <si>
    <t>муниципального района  на 01 января 2018 года</t>
  </si>
  <si>
    <t>Поступило на 01.01.2018г.</t>
  </si>
  <si>
    <t>Прочие неналог.доходы(продажа земли, имущества, прочие неналоговые)</t>
  </si>
  <si>
    <t>Уточнен. план на 2018 год</t>
  </si>
  <si>
    <t>Утвержден.план на 2018год</t>
  </si>
  <si>
    <t>Доходы от оказания платных услуг и компенсации затрат государства</t>
  </si>
  <si>
    <t>арендная плата за земельные участки</t>
  </si>
  <si>
    <t>Утвержден.план на 2019год</t>
  </si>
  <si>
    <t>Уточнен. план на 2019год</t>
  </si>
  <si>
    <t>муниципального района  на 01 января 2020 года</t>
  </si>
  <si>
    <t>Поступило на 01.01.2020 г.</t>
  </si>
  <si>
    <t>Поступило на 01.01.2020г.</t>
  </si>
</sst>
</file>

<file path=xl/styles.xml><?xml version="1.0" encoding="utf-8"?>
<styleSheet xmlns="http://schemas.openxmlformats.org/spreadsheetml/2006/main">
  <numFmts count="3">
    <numFmt numFmtId="164" formatCode="#,##0.00_ ;\-#,##0.00\ "/>
    <numFmt numFmtId="165" formatCode="#,##0.0"/>
    <numFmt numFmtId="166" formatCode="0.0"/>
  </numFmts>
  <fonts count="11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i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3" fontId="3" fillId="2" borderId="9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3" fontId="2" fillId="2" borderId="9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3" fontId="2" fillId="2" borderId="11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wrapText="1"/>
    </xf>
    <xf numFmtId="3" fontId="3" fillId="2" borderId="1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3" fontId="2" fillId="2" borderId="12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3" fontId="3" fillId="2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0" fontId="0" fillId="0" borderId="0" xfId="0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wrapText="1"/>
    </xf>
    <xf numFmtId="3" fontId="8" fillId="2" borderId="18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0" fontId="9" fillId="0" borderId="0" xfId="0" applyFont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0" fontId="0" fillId="0" borderId="9" xfId="0" applyBorder="1"/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0" fillId="0" borderId="0" xfId="0" applyFont="1"/>
    <xf numFmtId="3" fontId="10" fillId="0" borderId="9" xfId="0" applyNumberFormat="1" applyFont="1" applyBorder="1"/>
    <xf numFmtId="0" fontId="0" fillId="3" borderId="0" xfId="0" applyFill="1"/>
    <xf numFmtId="0" fontId="0" fillId="4" borderId="0" xfId="0" applyFill="1"/>
    <xf numFmtId="0" fontId="2" fillId="4" borderId="9" xfId="0" applyFont="1" applyFill="1" applyBorder="1" applyAlignment="1">
      <alignment wrapText="1"/>
    </xf>
    <xf numFmtId="3" fontId="2" fillId="4" borderId="9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3" fontId="3" fillId="3" borderId="9" xfId="0" applyNumberFormat="1" applyFont="1" applyFill="1" applyBorder="1" applyAlignment="1">
      <alignment horizontal="right"/>
    </xf>
    <xf numFmtId="165" fontId="3" fillId="3" borderId="9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3" fontId="0" fillId="3" borderId="0" xfId="0" applyNumberFormat="1" applyFill="1"/>
    <xf numFmtId="0" fontId="2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wrapText="1"/>
    </xf>
    <xf numFmtId="3" fontId="3" fillId="5" borderId="9" xfId="0" applyNumberFormat="1" applyFont="1" applyFill="1" applyBorder="1" applyAlignment="1">
      <alignment horizontal="right"/>
    </xf>
    <xf numFmtId="165" fontId="3" fillId="5" borderId="9" xfId="0" applyNumberFormat="1" applyFont="1" applyFill="1" applyBorder="1" applyAlignment="1">
      <alignment horizontal="right"/>
    </xf>
    <xf numFmtId="0" fontId="0" fillId="5" borderId="0" xfId="0" applyFill="1"/>
    <xf numFmtId="0" fontId="2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wrapText="1"/>
    </xf>
    <xf numFmtId="3" fontId="3" fillId="6" borderId="9" xfId="0" applyNumberFormat="1" applyFont="1" applyFill="1" applyBorder="1" applyAlignment="1">
      <alignment/>
    </xf>
    <xf numFmtId="3" fontId="3" fillId="6" borderId="9" xfId="0" applyNumberFormat="1" applyFont="1" applyFill="1" applyBorder="1" applyAlignment="1">
      <alignment horizontal="right"/>
    </xf>
    <xf numFmtId="0" fontId="0" fillId="6" borderId="0" xfId="0" applyFill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wrapText="1"/>
    </xf>
    <xf numFmtId="3" fontId="3" fillId="3" borderId="11" xfId="0" applyNumberFormat="1" applyFont="1" applyFill="1" applyBorder="1" applyAlignment="1">
      <alignment horizontal="right"/>
    </xf>
    <xf numFmtId="165" fontId="3" fillId="2" borderId="9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5" fontId="2" fillId="2" borderId="9" xfId="0" applyNumberFormat="1" applyFont="1" applyFill="1" applyBorder="1" applyAlignment="1">
      <alignment horizontal="right"/>
    </xf>
    <xf numFmtId="166" fontId="8" fillId="2" borderId="18" xfId="0" applyNumberFormat="1" applyFont="1" applyFill="1" applyBorder="1" applyAlignment="1">
      <alignment horizontal="right"/>
    </xf>
    <xf numFmtId="166" fontId="3" fillId="2" borderId="9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/>
    </xf>
    <xf numFmtId="166" fontId="2" fillId="2" borderId="12" xfId="0" applyNumberFormat="1" applyFont="1" applyFill="1" applyBorder="1" applyAlignment="1">
      <alignment horizontal="right"/>
    </xf>
    <xf numFmtId="166" fontId="2" fillId="4" borderId="9" xfId="0" applyNumberFormat="1" applyFont="1" applyFill="1" applyBorder="1" applyAlignment="1">
      <alignment horizontal="right"/>
    </xf>
    <xf numFmtId="166" fontId="8" fillId="2" borderId="9" xfId="0" applyNumberFormat="1" applyFont="1" applyFill="1" applyBorder="1" applyAlignment="1">
      <alignment horizontal="right"/>
    </xf>
    <xf numFmtId="166" fontId="3" fillId="5" borderId="9" xfId="0" applyNumberFormat="1" applyFont="1" applyFill="1" applyBorder="1" applyAlignment="1">
      <alignment horizontal="right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top" wrapText="1"/>
    </xf>
    <xf numFmtId="3" fontId="3" fillId="0" borderId="9" xfId="0" applyNumberFormat="1" applyFont="1" applyBorder="1"/>
    <xf numFmtId="0" fontId="3" fillId="4" borderId="0" xfId="0" applyFont="1" applyFill="1" applyBorder="1" applyAlignment="1">
      <alignment vertical="top" wrapText="1"/>
    </xf>
    <xf numFmtId="0" fontId="10" fillId="0" borderId="0" xfId="0" applyFont="1" applyBorder="1"/>
    <xf numFmtId="0" fontId="9" fillId="0" borderId="0" xfId="0" applyFont="1" applyBorder="1"/>
    <xf numFmtId="166" fontId="3" fillId="2" borderId="9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vertical="top" wrapText="1"/>
    </xf>
    <xf numFmtId="3" fontId="2" fillId="2" borderId="20" xfId="0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6" fontId="3" fillId="2" borderId="21" xfId="0" applyNumberFormat="1" applyFont="1" applyFill="1" applyBorder="1" applyAlignment="1">
      <alignment horizontal="right"/>
    </xf>
    <xf numFmtId="3" fontId="0" fillId="0" borderId="0" xfId="0" applyNumberFormat="1"/>
    <xf numFmtId="166" fontId="3" fillId="2" borderId="20" xfId="0" applyNumberFormat="1" applyFont="1" applyFill="1" applyBorder="1" applyAlignment="1">
      <alignment horizontal="right"/>
    </xf>
    <xf numFmtId="0" fontId="0" fillId="0" borderId="0" xfId="0" applyFill="1"/>
    <xf numFmtId="3" fontId="0" fillId="0" borderId="0" xfId="0" applyNumberFormat="1" applyFill="1"/>
    <xf numFmtId="165" fontId="0" fillId="0" borderId="0" xfId="0" applyNumberFormat="1" applyFill="1"/>
    <xf numFmtId="166" fontId="3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65" fontId="2" fillId="2" borderId="12" xfId="0" applyNumberFormat="1" applyFont="1" applyFill="1" applyBorder="1" applyAlignment="1">
      <alignment horizontal="right"/>
    </xf>
    <xf numFmtId="165" fontId="3" fillId="0" borderId="9" xfId="0" applyNumberFormat="1" applyFont="1" applyBorder="1"/>
    <xf numFmtId="165" fontId="3" fillId="2" borderId="9" xfId="0" applyNumberFormat="1" applyFont="1" applyFill="1" applyBorder="1" applyAlignment="1">
      <alignment horizontal="right"/>
    </xf>
    <xf numFmtId="165" fontId="8" fillId="2" borderId="18" xfId="0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 horizontal="right"/>
    </xf>
    <xf numFmtId="165" fontId="2" fillId="4" borderId="9" xfId="0" applyNumberFormat="1" applyFont="1" applyFill="1" applyBorder="1" applyAlignment="1">
      <alignment horizontal="right"/>
    </xf>
    <xf numFmtId="165" fontId="8" fillId="2" borderId="9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3" fillId="2" borderId="15" xfId="0" applyNumberFormat="1" applyFont="1" applyFill="1" applyBorder="1" applyAlignment="1">
      <alignment horizontal="right"/>
    </xf>
    <xf numFmtId="166" fontId="2" fillId="2" borderId="9" xfId="0" applyNumberFormat="1" applyFont="1" applyFill="1" applyBorder="1" applyAlignment="1">
      <alignment horizontal="right"/>
    </xf>
    <xf numFmtId="166" fontId="3" fillId="0" borderId="9" xfId="0" applyNumberFormat="1" applyFont="1" applyBorder="1"/>
    <xf numFmtId="166" fontId="3" fillId="0" borderId="9" xfId="0" applyNumberFormat="1" applyFont="1" applyFill="1" applyBorder="1" applyAlignment="1">
      <alignment/>
    </xf>
    <xf numFmtId="166" fontId="2" fillId="0" borderId="9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 horizontal="right"/>
    </xf>
    <xf numFmtId="166" fontId="3" fillId="2" borderId="15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vertical="top" wrapText="1"/>
    </xf>
    <xf numFmtId="1" fontId="3" fillId="2" borderId="9" xfId="0" applyNumberFormat="1" applyFont="1" applyFill="1" applyBorder="1" applyAlignment="1">
      <alignment horizontal="right"/>
    </xf>
    <xf numFmtId="1" fontId="3" fillId="4" borderId="9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vertical="top" wrapText="1"/>
    </xf>
    <xf numFmtId="0" fontId="0" fillId="4" borderId="0" xfId="0" applyFill="1" applyAlignment="1">
      <alignment vertical="top"/>
    </xf>
    <xf numFmtId="49" fontId="3" fillId="0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60" workbookViewId="0" topLeftCell="A57">
      <selection activeCell="D19" sqref="D19"/>
    </sheetView>
  </sheetViews>
  <sheetFormatPr defaultColWidth="9.00390625" defaultRowHeight="12.75"/>
  <cols>
    <col min="1" max="1" width="3.75390625" style="0" customWidth="1"/>
    <col min="2" max="2" width="41.25390625" style="0" customWidth="1"/>
    <col min="3" max="3" width="12.75390625" style="0" customWidth="1"/>
    <col min="4" max="4" width="11.00390625" style="0" customWidth="1"/>
    <col min="5" max="5" width="12.875" style="0" hidden="1" customWidth="1"/>
    <col min="6" max="6" width="13.375" style="0" customWidth="1"/>
    <col min="7" max="7" width="14.125" style="0" customWidth="1"/>
    <col min="8" max="8" width="12.875" style="0" customWidth="1"/>
  </cols>
  <sheetData>
    <row r="1" ht="12.75" customHeight="1" hidden="1">
      <c r="G1" t="s">
        <v>57</v>
      </c>
    </row>
    <row r="2" ht="12.75" customHeight="1" hidden="1">
      <c r="F2" t="s">
        <v>58</v>
      </c>
    </row>
    <row r="3" spans="6:8" ht="11.25" customHeight="1" hidden="1">
      <c r="F3" s="46" t="s">
        <v>59</v>
      </c>
      <c r="G3" s="49"/>
      <c r="H3" s="44"/>
    </row>
    <row r="4" spans="6:8" ht="0.75" customHeight="1" hidden="1">
      <c r="F4" s="44"/>
      <c r="G4" s="47"/>
      <c r="H4" s="44"/>
    </row>
    <row r="5" spans="6:8" ht="12.75" customHeight="1" hidden="1">
      <c r="F5" s="44"/>
      <c r="G5" s="48"/>
      <c r="H5" s="44"/>
    </row>
    <row r="6" spans="6:8" ht="12.75" customHeight="1" hidden="1">
      <c r="F6" s="44"/>
      <c r="G6" s="44"/>
      <c r="H6" s="44"/>
    </row>
    <row r="7" ht="12.75" customHeight="1" hidden="1"/>
    <row r="8" spans="5:7" ht="12.75" customHeight="1" hidden="1">
      <c r="E8" s="45"/>
      <c r="G8" s="50"/>
    </row>
    <row r="9" spans="5:7" ht="12.75" customHeight="1" hidden="1">
      <c r="E9" s="45"/>
      <c r="G9" s="50"/>
    </row>
    <row r="10" ht="12.75" customHeight="1" hidden="1"/>
    <row r="11" ht="12.75" customHeight="1" hidden="1"/>
    <row r="12" spans="1:8" ht="18" customHeight="1">
      <c r="A12" s="153" t="s">
        <v>71</v>
      </c>
      <c r="B12" s="154"/>
      <c r="C12" s="154"/>
      <c r="D12" s="154"/>
      <c r="E12" s="154"/>
      <c r="F12" s="154"/>
      <c r="G12" s="154"/>
      <c r="H12" s="154"/>
    </row>
    <row r="13" spans="1:8" ht="15" customHeight="1">
      <c r="A13" s="155" t="s">
        <v>73</v>
      </c>
      <c r="B13" s="156"/>
      <c r="C13" s="156"/>
      <c r="D13" s="156"/>
      <c r="E13" s="156"/>
      <c r="F13" s="156"/>
      <c r="G13" s="156"/>
      <c r="H13" s="156"/>
    </row>
    <row r="14" spans="1:8" ht="15" customHeight="1" thickBot="1">
      <c r="A14" s="1"/>
      <c r="B14" s="2"/>
      <c r="C14" s="2"/>
      <c r="D14" s="3"/>
      <c r="E14" s="3"/>
      <c r="F14" s="4"/>
      <c r="G14" s="4"/>
      <c r="H14" s="4" t="s">
        <v>50</v>
      </c>
    </row>
    <row r="15" spans="1:8" ht="12" customHeight="1" thickBot="1">
      <c r="A15" s="5" t="s">
        <v>0</v>
      </c>
      <c r="B15" s="58" t="s">
        <v>1</v>
      </c>
      <c r="C15" s="157" t="s">
        <v>69</v>
      </c>
      <c r="D15" s="157" t="s">
        <v>70</v>
      </c>
      <c r="E15" s="157" t="s">
        <v>74</v>
      </c>
      <c r="F15" s="157" t="s">
        <v>75</v>
      </c>
      <c r="G15" s="6" t="s">
        <v>2</v>
      </c>
      <c r="H15" s="7"/>
    </row>
    <row r="16" spans="1:8" ht="14.25" customHeight="1">
      <c r="A16" s="8"/>
      <c r="B16" s="59"/>
      <c r="C16" s="158"/>
      <c r="D16" s="158"/>
      <c r="E16" s="158"/>
      <c r="F16" s="158"/>
      <c r="G16" s="157" t="s">
        <v>63</v>
      </c>
      <c r="H16" s="157" t="s">
        <v>64</v>
      </c>
    </row>
    <row r="17" spans="1:8" ht="49.5" customHeight="1" thickBot="1">
      <c r="A17" s="8"/>
      <c r="B17" s="59"/>
      <c r="C17" s="159"/>
      <c r="D17" s="159"/>
      <c r="E17" s="159"/>
      <c r="F17" s="159"/>
      <c r="G17" s="159"/>
      <c r="H17" s="159"/>
    </row>
    <row r="18" spans="1:9" ht="15">
      <c r="A18" s="9"/>
      <c r="B18" s="10" t="s">
        <v>3</v>
      </c>
      <c r="C18" s="60"/>
      <c r="D18" s="11"/>
      <c r="E18" s="11"/>
      <c r="F18" s="11"/>
      <c r="G18" s="11"/>
      <c r="H18" s="12"/>
      <c r="I18" s="79">
        <f aca="true" t="shared" si="0" ref="I18:I64">D18-C18</f>
        <v>0</v>
      </c>
    </row>
    <row r="19" spans="1:9" ht="14.25">
      <c r="A19" s="13">
        <v>1</v>
      </c>
      <c r="B19" s="14" t="s">
        <v>4</v>
      </c>
      <c r="C19" s="15">
        <v>334708.9</v>
      </c>
      <c r="D19" s="15">
        <v>329289</v>
      </c>
      <c r="E19" s="15">
        <v>286429</v>
      </c>
      <c r="F19" s="15">
        <v>329454</v>
      </c>
      <c r="G19" s="15">
        <f>F19/D19*100</f>
        <v>100.05010795987718</v>
      </c>
      <c r="H19" s="41">
        <f>F19/E19*100</f>
        <v>115.02117453190843</v>
      </c>
      <c r="I19" s="79">
        <f t="shared" si="0"/>
        <v>-5419.900000000023</v>
      </c>
    </row>
    <row r="20" spans="1:9" ht="14.25">
      <c r="A20" s="13">
        <v>2</v>
      </c>
      <c r="B20" s="14" t="s">
        <v>5</v>
      </c>
      <c r="C20" s="15">
        <f>C21+C22+C23+C24</f>
        <v>28432</v>
      </c>
      <c r="D20" s="15">
        <v>31327</v>
      </c>
      <c r="E20" s="15">
        <v>27364</v>
      </c>
      <c r="F20" s="15">
        <v>31527</v>
      </c>
      <c r="G20" s="15">
        <f aca="true" t="shared" si="1" ref="G20:G80">F20/D20*100</f>
        <v>100.63842691607879</v>
      </c>
      <c r="H20" s="41">
        <f aca="true" t="shared" si="2" ref="H20:H80">F20/E20*100</f>
        <v>115.2134190907762</v>
      </c>
      <c r="I20" s="79">
        <f t="shared" si="0"/>
        <v>2895</v>
      </c>
    </row>
    <row r="21" spans="1:9" ht="15">
      <c r="A21" s="16"/>
      <c r="B21" s="17" t="s">
        <v>6</v>
      </c>
      <c r="C21" s="18">
        <v>243</v>
      </c>
      <c r="D21" s="18">
        <v>291</v>
      </c>
      <c r="E21" s="18">
        <v>242</v>
      </c>
      <c r="F21" s="18">
        <v>291</v>
      </c>
      <c r="G21" s="15">
        <f t="shared" si="1"/>
        <v>100</v>
      </c>
      <c r="H21" s="41"/>
      <c r="I21" s="79">
        <f t="shared" si="0"/>
        <v>48</v>
      </c>
    </row>
    <row r="22" spans="1:9" ht="15">
      <c r="A22" s="16"/>
      <c r="B22" s="17" t="s">
        <v>7</v>
      </c>
      <c r="C22" s="18">
        <v>20706</v>
      </c>
      <c r="D22" s="18">
        <v>21264</v>
      </c>
      <c r="E22" s="18">
        <v>20108</v>
      </c>
      <c r="F22" s="18">
        <v>21408</v>
      </c>
      <c r="G22" s="15">
        <f t="shared" si="1"/>
        <v>100.67720090293453</v>
      </c>
      <c r="H22" s="41">
        <f t="shared" si="2"/>
        <v>106.46508852198131</v>
      </c>
      <c r="I22" s="79">
        <f t="shared" si="0"/>
        <v>558</v>
      </c>
    </row>
    <row r="23" spans="1:9" ht="15">
      <c r="A23" s="16"/>
      <c r="B23" s="17" t="s">
        <v>47</v>
      </c>
      <c r="C23" s="18">
        <v>7404</v>
      </c>
      <c r="D23" s="18">
        <v>9557</v>
      </c>
      <c r="E23" s="18">
        <v>6965</v>
      </c>
      <c r="F23" s="18">
        <v>9594</v>
      </c>
      <c r="G23" s="15">
        <f t="shared" si="1"/>
        <v>100.38715077953333</v>
      </c>
      <c r="H23" s="41">
        <f t="shared" si="2"/>
        <v>137.745872218234</v>
      </c>
      <c r="I23" s="79">
        <f t="shared" si="0"/>
        <v>2153</v>
      </c>
    </row>
    <row r="24" spans="1:9" ht="15">
      <c r="A24" s="16"/>
      <c r="B24" s="17" t="s">
        <v>51</v>
      </c>
      <c r="C24" s="18">
        <v>79</v>
      </c>
      <c r="D24" s="18">
        <v>215</v>
      </c>
      <c r="E24" s="18">
        <v>49</v>
      </c>
      <c r="F24" s="18">
        <v>234</v>
      </c>
      <c r="G24" s="15">
        <f t="shared" si="1"/>
        <v>108.83720930232559</v>
      </c>
      <c r="H24" s="41">
        <f t="shared" si="2"/>
        <v>477.5510204081633</v>
      </c>
      <c r="I24" s="79">
        <f t="shared" si="0"/>
        <v>136</v>
      </c>
    </row>
    <row r="25" spans="1:9" ht="14.25">
      <c r="A25" s="13">
        <v>3</v>
      </c>
      <c r="B25" s="14" t="s">
        <v>8</v>
      </c>
      <c r="C25" s="15">
        <f>C26+C30</f>
        <v>68409</v>
      </c>
      <c r="D25" s="15">
        <v>82973</v>
      </c>
      <c r="E25" s="15">
        <v>65632</v>
      </c>
      <c r="F25" s="15">
        <v>83177</v>
      </c>
      <c r="G25" s="15">
        <f t="shared" si="1"/>
        <v>100.24586311209671</v>
      </c>
      <c r="H25" s="41">
        <f t="shared" si="2"/>
        <v>126.73238664066308</v>
      </c>
      <c r="I25" s="79">
        <f t="shared" si="0"/>
        <v>14564</v>
      </c>
    </row>
    <row r="26" spans="1:9" ht="15">
      <c r="A26" s="20"/>
      <c r="B26" s="17" t="s">
        <v>9</v>
      </c>
      <c r="C26" s="18">
        <v>10834</v>
      </c>
      <c r="D26" s="18">
        <v>11503</v>
      </c>
      <c r="E26" s="18">
        <v>10521</v>
      </c>
      <c r="F26" s="18">
        <v>11543</v>
      </c>
      <c r="G26" s="15">
        <f t="shared" si="1"/>
        <v>100.34773537338086</v>
      </c>
      <c r="H26" s="41">
        <f t="shared" si="2"/>
        <v>109.71390552228874</v>
      </c>
      <c r="I26" s="79">
        <f t="shared" si="0"/>
        <v>669</v>
      </c>
    </row>
    <row r="27" spans="1:9" ht="0.6" hidden="1">
      <c r="A27" s="20"/>
      <c r="B27" s="17" t="s">
        <v>10</v>
      </c>
      <c r="C27" s="18"/>
      <c r="D27" s="18"/>
      <c r="E27" s="18"/>
      <c r="F27" s="18"/>
      <c r="G27" s="15" t="e">
        <f t="shared" si="1"/>
        <v>#DIV/0!</v>
      </c>
      <c r="H27" s="41" t="e">
        <f t="shared" si="2"/>
        <v>#DIV/0!</v>
      </c>
      <c r="I27" s="79">
        <f t="shared" si="0"/>
        <v>0</v>
      </c>
    </row>
    <row r="28" spans="1:9" ht="15" customHeight="1" hidden="1">
      <c r="A28" s="20"/>
      <c r="B28" s="17" t="s">
        <v>11</v>
      </c>
      <c r="C28" s="18"/>
      <c r="D28" s="18"/>
      <c r="E28" s="18"/>
      <c r="F28" s="18"/>
      <c r="G28" s="15" t="e">
        <f t="shared" si="1"/>
        <v>#DIV/0!</v>
      </c>
      <c r="H28" s="41" t="e">
        <f t="shared" si="2"/>
        <v>#DIV/0!</v>
      </c>
      <c r="I28" s="79">
        <f t="shared" si="0"/>
        <v>0</v>
      </c>
    </row>
    <row r="29" spans="1:9" ht="15" customHeight="1" hidden="1">
      <c r="A29" s="20"/>
      <c r="B29" s="17" t="s">
        <v>12</v>
      </c>
      <c r="C29" s="18"/>
      <c r="D29" s="18"/>
      <c r="E29" s="18"/>
      <c r="F29" s="18"/>
      <c r="G29" s="15" t="e">
        <f t="shared" si="1"/>
        <v>#DIV/0!</v>
      </c>
      <c r="H29" s="41" t="e">
        <f t="shared" si="2"/>
        <v>#DIV/0!</v>
      </c>
      <c r="I29" s="79">
        <f t="shared" si="0"/>
        <v>0</v>
      </c>
    </row>
    <row r="30" spans="1:23" ht="15">
      <c r="A30" s="20"/>
      <c r="B30" s="17" t="s">
        <v>13</v>
      </c>
      <c r="C30" s="18">
        <v>57575</v>
      </c>
      <c r="D30" s="18">
        <v>71470</v>
      </c>
      <c r="E30" s="18">
        <v>55111</v>
      </c>
      <c r="F30" s="18">
        <v>71634</v>
      </c>
      <c r="G30" s="15">
        <f t="shared" si="1"/>
        <v>100.22946690919268</v>
      </c>
      <c r="H30" s="62">
        <f t="shared" si="2"/>
        <v>129.9813104461904</v>
      </c>
      <c r="I30" s="79">
        <f t="shared" si="0"/>
        <v>13895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63" customFormat="1" ht="14.25">
      <c r="A31" s="64">
        <v>4</v>
      </c>
      <c r="B31" s="14" t="s">
        <v>65</v>
      </c>
      <c r="C31" s="67">
        <f>C32</f>
        <v>3770</v>
      </c>
      <c r="D31" s="67">
        <v>6569</v>
      </c>
      <c r="E31" s="67">
        <v>3362</v>
      </c>
      <c r="F31" s="67">
        <v>6587</v>
      </c>
      <c r="G31" s="15">
        <f t="shared" si="1"/>
        <v>100.27401430963616</v>
      </c>
      <c r="H31" s="62">
        <f>F31/E31*100</f>
        <v>195.92504461629983</v>
      </c>
      <c r="I31" s="79">
        <f t="shared" si="0"/>
        <v>2799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ht="15">
      <c r="A32" s="42"/>
      <c r="B32" s="27" t="s">
        <v>14</v>
      </c>
      <c r="C32" s="28">
        <f>C33+C34+C35</f>
        <v>3770</v>
      </c>
      <c r="D32" s="28">
        <v>6569</v>
      </c>
      <c r="E32" s="28">
        <v>3362</v>
      </c>
      <c r="F32" s="28">
        <v>6587</v>
      </c>
      <c r="G32" s="15">
        <f t="shared" si="1"/>
        <v>100.27401430963616</v>
      </c>
      <c r="H32" s="62">
        <f>F32/E32*100</f>
        <v>195.92504461629983</v>
      </c>
      <c r="I32" s="79">
        <f t="shared" si="0"/>
        <v>2799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9" ht="15">
      <c r="A33" s="32"/>
      <c r="B33" s="29" t="s">
        <v>15</v>
      </c>
      <c r="C33" s="18">
        <v>200</v>
      </c>
      <c r="D33" s="18">
        <v>260</v>
      </c>
      <c r="E33" s="18">
        <v>189</v>
      </c>
      <c r="F33" s="18">
        <v>277</v>
      </c>
      <c r="G33" s="15">
        <f t="shared" si="1"/>
        <v>106.53846153846153</v>
      </c>
      <c r="H33" s="41">
        <f>F33/E33*100</f>
        <v>146.56084656084656</v>
      </c>
      <c r="I33" s="79">
        <f t="shared" si="0"/>
        <v>60</v>
      </c>
    </row>
    <row r="34" spans="1:9" ht="15">
      <c r="A34" s="32"/>
      <c r="B34" s="30" t="s">
        <v>16</v>
      </c>
      <c r="C34" s="18">
        <v>3560</v>
      </c>
      <c r="D34" s="18">
        <v>6298</v>
      </c>
      <c r="E34" s="18">
        <v>3164</v>
      </c>
      <c r="F34" s="18">
        <v>6299</v>
      </c>
      <c r="G34" s="15">
        <f t="shared" si="1"/>
        <v>100.01587805652588</v>
      </c>
      <c r="H34" s="41">
        <f t="shared" si="2"/>
        <v>199.0834386852086</v>
      </c>
      <c r="I34" s="79">
        <f t="shared" si="0"/>
        <v>2738</v>
      </c>
    </row>
    <row r="35" spans="1:9" ht="30">
      <c r="A35" s="32"/>
      <c r="B35" s="30" t="s">
        <v>60</v>
      </c>
      <c r="C35" s="18">
        <v>10</v>
      </c>
      <c r="D35" s="18">
        <v>11</v>
      </c>
      <c r="E35" s="18">
        <v>9</v>
      </c>
      <c r="F35" s="18">
        <v>11</v>
      </c>
      <c r="G35" s="15">
        <f t="shared" si="1"/>
        <v>100</v>
      </c>
      <c r="H35" s="15">
        <f t="shared" si="2"/>
        <v>122.22222222222223</v>
      </c>
      <c r="I35" s="79">
        <f t="shared" si="0"/>
        <v>1</v>
      </c>
    </row>
    <row r="36" spans="1:9" s="66" customFormat="1" ht="14.25">
      <c r="A36" s="13">
        <v>5</v>
      </c>
      <c r="B36" s="14" t="s">
        <v>67</v>
      </c>
      <c r="C36" s="15">
        <v>17700</v>
      </c>
      <c r="D36" s="15">
        <v>19794</v>
      </c>
      <c r="E36" s="15">
        <v>16225</v>
      </c>
      <c r="F36" s="15">
        <v>19794</v>
      </c>
      <c r="G36" s="15">
        <f t="shared" si="1"/>
        <v>100</v>
      </c>
      <c r="H36" s="15">
        <f t="shared" si="2"/>
        <v>121.99691833590138</v>
      </c>
      <c r="I36" s="79">
        <f t="shared" si="0"/>
        <v>2094</v>
      </c>
    </row>
    <row r="37" spans="1:9" ht="15">
      <c r="A37" s="32">
        <v>6</v>
      </c>
      <c r="B37" s="14" t="s">
        <v>17</v>
      </c>
      <c r="C37" s="18"/>
      <c r="D37" s="18"/>
      <c r="E37" s="18"/>
      <c r="F37" s="18"/>
      <c r="G37" s="15"/>
      <c r="H37" s="15"/>
      <c r="I37" s="79">
        <f t="shared" si="0"/>
        <v>0</v>
      </c>
    </row>
    <row r="38" spans="1:9" ht="15">
      <c r="A38" s="32"/>
      <c r="B38" s="30" t="s">
        <v>18</v>
      </c>
      <c r="C38" s="18"/>
      <c r="D38" s="18"/>
      <c r="E38" s="18"/>
      <c r="F38" s="18"/>
      <c r="G38" s="15"/>
      <c r="H38" s="15"/>
      <c r="I38" s="79">
        <f t="shared" si="0"/>
        <v>0</v>
      </c>
    </row>
    <row r="39" spans="1:9" ht="0.6" hidden="1">
      <c r="A39" s="32"/>
      <c r="B39" s="30" t="s">
        <v>19</v>
      </c>
      <c r="C39" s="18"/>
      <c r="D39" s="18"/>
      <c r="E39" s="18"/>
      <c r="F39" s="18"/>
      <c r="G39" s="15"/>
      <c r="H39" s="15"/>
      <c r="I39" s="79">
        <f t="shared" si="0"/>
        <v>0</v>
      </c>
    </row>
    <row r="40" spans="1:9" ht="15">
      <c r="A40" s="21"/>
      <c r="B40" s="22" t="s">
        <v>20</v>
      </c>
      <c r="C40" s="23"/>
      <c r="D40" s="23"/>
      <c r="E40" s="23"/>
      <c r="F40" s="23"/>
      <c r="G40" s="15"/>
      <c r="H40" s="15"/>
      <c r="I40" s="79">
        <f t="shared" si="0"/>
        <v>0</v>
      </c>
    </row>
    <row r="41" spans="1:9" ht="15">
      <c r="A41" s="13"/>
      <c r="B41" s="22" t="s">
        <v>62</v>
      </c>
      <c r="C41" s="24"/>
      <c r="D41" s="24"/>
      <c r="E41" s="24"/>
      <c r="F41" s="24"/>
      <c r="G41" s="15"/>
      <c r="H41" s="15"/>
      <c r="I41" s="79">
        <f t="shared" si="0"/>
        <v>0</v>
      </c>
    </row>
    <row r="42" spans="1:9" s="55" customFormat="1" ht="15">
      <c r="A42" s="51"/>
      <c r="B42" s="52" t="s">
        <v>52</v>
      </c>
      <c r="C42" s="53">
        <f>C19+C20+C25+C31+C36</f>
        <v>453019.9</v>
      </c>
      <c r="D42" s="53">
        <f>D19+D20+D25+D31+D36</f>
        <v>469952</v>
      </c>
      <c r="E42" s="53">
        <f>E19+E20+E25+E31+E36</f>
        <v>399012</v>
      </c>
      <c r="F42" s="53">
        <f>F19+F20+F25+F31+F36</f>
        <v>470539</v>
      </c>
      <c r="G42" s="15">
        <f t="shared" si="1"/>
        <v>100.12490637341686</v>
      </c>
      <c r="H42" s="15">
        <f t="shared" si="2"/>
        <v>117.92602728739988</v>
      </c>
      <c r="I42" s="79">
        <f t="shared" si="0"/>
        <v>16932.099999999977</v>
      </c>
    </row>
    <row r="43" spans="1:22" s="63" customFormat="1" ht="28.5">
      <c r="A43" s="64"/>
      <c r="B43" s="14" t="s">
        <v>40</v>
      </c>
      <c r="C43" s="15">
        <v>5400</v>
      </c>
      <c r="D43" s="15">
        <v>8387</v>
      </c>
      <c r="E43" s="15">
        <v>5312</v>
      </c>
      <c r="F43" s="15">
        <v>8389</v>
      </c>
      <c r="G43" s="15">
        <f t="shared" si="1"/>
        <v>100.02384642899726</v>
      </c>
      <c r="H43" s="15">
        <f t="shared" si="2"/>
        <v>157.9254518072289</v>
      </c>
      <c r="I43" s="79">
        <f t="shared" si="0"/>
        <v>2987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9" ht="28.5">
      <c r="A44" s="65">
        <v>7</v>
      </c>
      <c r="B44" s="25" t="s">
        <v>66</v>
      </c>
      <c r="C44" s="26">
        <f>C45+C46</f>
        <v>3600</v>
      </c>
      <c r="D44" s="26">
        <v>13437</v>
      </c>
      <c r="E44" s="26">
        <v>3256</v>
      </c>
      <c r="F44" s="26">
        <v>13452</v>
      </c>
      <c r="G44" s="15">
        <f t="shared" si="1"/>
        <v>100.11163206072784</v>
      </c>
      <c r="H44" s="15">
        <f t="shared" si="2"/>
        <v>413.1449631449631</v>
      </c>
      <c r="I44" s="79">
        <f t="shared" si="0"/>
        <v>9837</v>
      </c>
    </row>
    <row r="45" spans="1:9" ht="15">
      <c r="A45" s="31"/>
      <c r="B45" s="27" t="s">
        <v>21</v>
      </c>
      <c r="C45" s="28">
        <v>3200</v>
      </c>
      <c r="D45" s="28">
        <v>11132</v>
      </c>
      <c r="E45" s="28">
        <v>2899</v>
      </c>
      <c r="F45" s="28">
        <v>11137</v>
      </c>
      <c r="G45" s="15">
        <f t="shared" si="1"/>
        <v>100.04491555874955</v>
      </c>
      <c r="H45" s="15">
        <f t="shared" si="2"/>
        <v>384.16695412211106</v>
      </c>
      <c r="I45" s="79">
        <f t="shared" si="0"/>
        <v>7932</v>
      </c>
    </row>
    <row r="46" spans="1:9" ht="15">
      <c r="A46" s="32"/>
      <c r="B46" s="70" t="s">
        <v>22</v>
      </c>
      <c r="C46" s="71">
        <v>400</v>
      </c>
      <c r="D46" s="71">
        <v>2158</v>
      </c>
      <c r="E46" s="71">
        <v>357</v>
      </c>
      <c r="F46" s="71">
        <v>2168</v>
      </c>
      <c r="G46" s="72">
        <f t="shared" si="1"/>
        <v>100.46339202965709</v>
      </c>
      <c r="H46" s="15">
        <f t="shared" si="2"/>
        <v>607.2829131652661</v>
      </c>
      <c r="I46" s="79">
        <f t="shared" si="0"/>
        <v>1758</v>
      </c>
    </row>
    <row r="47" spans="1:9" ht="15">
      <c r="A47" s="32"/>
      <c r="B47" s="30" t="s">
        <v>48</v>
      </c>
      <c r="C47" s="18"/>
      <c r="D47" s="18">
        <v>147</v>
      </c>
      <c r="E47" s="18"/>
      <c r="F47" s="18">
        <v>147</v>
      </c>
      <c r="G47" s="72"/>
      <c r="H47" s="15"/>
      <c r="I47" s="79">
        <f t="shared" si="0"/>
        <v>147</v>
      </c>
    </row>
    <row r="48" spans="1:9" ht="14.25">
      <c r="A48" s="13">
        <v>8</v>
      </c>
      <c r="B48" s="14" t="s">
        <v>23</v>
      </c>
      <c r="C48" s="15"/>
      <c r="D48" s="15">
        <v>30431</v>
      </c>
      <c r="E48" s="15"/>
      <c r="F48" s="15">
        <v>30431</v>
      </c>
      <c r="G48" s="72">
        <f t="shared" si="1"/>
        <v>100</v>
      </c>
      <c r="H48" s="15"/>
      <c r="I48" s="79">
        <f t="shared" si="0"/>
        <v>30431</v>
      </c>
    </row>
    <row r="49" spans="1:9" ht="14.25">
      <c r="A49" s="13">
        <v>9</v>
      </c>
      <c r="B49" s="14" t="s">
        <v>24</v>
      </c>
      <c r="C49" s="15">
        <v>3400</v>
      </c>
      <c r="D49" s="15">
        <v>4632</v>
      </c>
      <c r="E49" s="15">
        <v>3041</v>
      </c>
      <c r="F49" s="15">
        <v>4635</v>
      </c>
      <c r="G49" s="15">
        <f t="shared" si="1"/>
        <v>100.06476683937824</v>
      </c>
      <c r="H49" s="15">
        <f t="shared" si="2"/>
        <v>152.41696810259785</v>
      </c>
      <c r="I49" s="79">
        <f t="shared" si="0"/>
        <v>1232</v>
      </c>
    </row>
    <row r="50" spans="1:9" ht="28.5">
      <c r="A50" s="13">
        <v>10</v>
      </c>
      <c r="B50" s="14" t="s">
        <v>49</v>
      </c>
      <c r="C50" s="15">
        <v>1500</v>
      </c>
      <c r="D50" s="15">
        <v>9460</v>
      </c>
      <c r="E50" s="15">
        <v>750</v>
      </c>
      <c r="F50" s="15">
        <v>9524</v>
      </c>
      <c r="G50" s="15">
        <f t="shared" si="1"/>
        <v>100.67653276955602</v>
      </c>
      <c r="H50" s="15">
        <f t="shared" si="2"/>
        <v>1269.8666666666666</v>
      </c>
      <c r="I50" s="79">
        <f t="shared" si="0"/>
        <v>7960</v>
      </c>
    </row>
    <row r="51" spans="1:9" s="55" customFormat="1" ht="14.25" customHeight="1">
      <c r="A51" s="56"/>
      <c r="B51" s="57" t="s">
        <v>53</v>
      </c>
      <c r="C51" s="54">
        <f>C43+C44+C48+C49+C50</f>
        <v>13900</v>
      </c>
      <c r="D51" s="54">
        <f>D43+D44+D48+D49+D50</f>
        <v>66347</v>
      </c>
      <c r="E51" s="54">
        <f>E43+E44+E48+E49+E50</f>
        <v>12359</v>
      </c>
      <c r="F51" s="54">
        <f>F43+F44+F48+F49+F50</f>
        <v>66431</v>
      </c>
      <c r="G51" s="15">
        <f t="shared" si="1"/>
        <v>100.12660708095318</v>
      </c>
      <c r="H51" s="15">
        <f>F51/E51*100</f>
        <v>537.5111254955902</v>
      </c>
      <c r="I51" s="79">
        <f t="shared" si="0"/>
        <v>52447</v>
      </c>
    </row>
    <row r="52" spans="1:9" s="55" customFormat="1" ht="5.25" customHeight="1" hidden="1">
      <c r="A52" s="56"/>
      <c r="B52" s="57" t="s">
        <v>54</v>
      </c>
      <c r="C52" s="54"/>
      <c r="D52" s="54"/>
      <c r="E52" s="54"/>
      <c r="F52" s="54"/>
      <c r="G52" s="15" t="e">
        <f t="shared" si="1"/>
        <v>#DIV/0!</v>
      </c>
      <c r="H52" s="15" t="e">
        <f t="shared" si="2"/>
        <v>#DIV/0!</v>
      </c>
      <c r="I52" s="79">
        <f t="shared" si="0"/>
        <v>0</v>
      </c>
    </row>
    <row r="53" spans="1:9" s="84" customFormat="1" ht="15">
      <c r="A53" s="80"/>
      <c r="B53" s="81" t="s">
        <v>25</v>
      </c>
      <c r="C53" s="82">
        <f>C42+C51+C52</f>
        <v>466919.9</v>
      </c>
      <c r="D53" s="82">
        <f>D42+D51+D52</f>
        <v>536299</v>
      </c>
      <c r="E53" s="82">
        <f>E42+E51+E52</f>
        <v>411371</v>
      </c>
      <c r="F53" s="82">
        <f>F42+F51+F52</f>
        <v>536970</v>
      </c>
      <c r="G53" s="83">
        <f t="shared" si="1"/>
        <v>100.12511677254665</v>
      </c>
      <c r="H53" s="82">
        <f t="shared" si="2"/>
        <v>130.53180705494555</v>
      </c>
      <c r="I53" s="79">
        <f t="shared" si="0"/>
        <v>69379.09999999998</v>
      </c>
    </row>
    <row r="54" spans="1:9" s="89" customFormat="1" ht="15">
      <c r="A54" s="85"/>
      <c r="B54" s="86" t="s">
        <v>26</v>
      </c>
      <c r="C54" s="87">
        <f>C55+C56+C61+C59+C58+C57+C62+C60+C63+C64</f>
        <v>511673.8</v>
      </c>
      <c r="D54" s="87">
        <f>D57+D58+D60+D61</f>
        <v>572065</v>
      </c>
      <c r="E54" s="87">
        <f>E57+E58+E60+E61</f>
        <v>547914</v>
      </c>
      <c r="F54" s="87">
        <f>F57+F58+F60+F61</f>
        <v>572065</v>
      </c>
      <c r="G54" s="88">
        <f t="shared" si="1"/>
        <v>100</v>
      </c>
      <c r="H54" s="88">
        <f t="shared" si="2"/>
        <v>104.40780852469548</v>
      </c>
      <c r="I54" s="79">
        <f t="shared" si="0"/>
        <v>60391.20000000001</v>
      </c>
    </row>
    <row r="55" spans="1:9" ht="15">
      <c r="A55" s="16"/>
      <c r="B55" s="17" t="s">
        <v>44</v>
      </c>
      <c r="C55" s="19"/>
      <c r="D55" s="19"/>
      <c r="E55" s="18"/>
      <c r="F55" s="18"/>
      <c r="G55" s="15"/>
      <c r="H55" s="15"/>
      <c r="I55" s="79">
        <f t="shared" si="0"/>
        <v>0</v>
      </c>
    </row>
    <row r="56" spans="1:9" ht="0.75" customHeight="1">
      <c r="A56" s="16"/>
      <c r="B56" s="17" t="s">
        <v>42</v>
      </c>
      <c r="C56" s="19"/>
      <c r="D56" s="19"/>
      <c r="E56" s="18"/>
      <c r="F56" s="18"/>
      <c r="G56" s="15" t="e">
        <f t="shared" si="1"/>
        <v>#DIV/0!</v>
      </c>
      <c r="H56" s="41" t="e">
        <f t="shared" si="2"/>
        <v>#DIV/0!</v>
      </c>
      <c r="I56" s="79">
        <f t="shared" si="0"/>
        <v>0</v>
      </c>
    </row>
    <row r="57" spans="1:9" ht="16.5" customHeight="1">
      <c r="A57" s="16"/>
      <c r="B57" s="17" t="s">
        <v>46</v>
      </c>
      <c r="C57" s="19">
        <v>326409.8</v>
      </c>
      <c r="D57" s="19">
        <v>326340</v>
      </c>
      <c r="E57" s="18">
        <v>314853</v>
      </c>
      <c r="F57" s="18">
        <v>326340</v>
      </c>
      <c r="G57" s="15">
        <f t="shared" si="1"/>
        <v>100</v>
      </c>
      <c r="H57" s="41">
        <f t="shared" si="2"/>
        <v>103.6483692389782</v>
      </c>
      <c r="I57" s="79">
        <f t="shared" si="0"/>
        <v>-69.79999999998836</v>
      </c>
    </row>
    <row r="58" spans="1:9" ht="0.75" customHeight="1">
      <c r="A58" s="16"/>
      <c r="B58" s="17" t="s">
        <v>68</v>
      </c>
      <c r="C58" s="19"/>
      <c r="D58" s="19"/>
      <c r="E58" s="18"/>
      <c r="F58" s="18"/>
      <c r="G58" s="15"/>
      <c r="H58" s="41"/>
      <c r="I58" s="79">
        <f t="shared" si="0"/>
        <v>0</v>
      </c>
    </row>
    <row r="59" spans="1:9" ht="19.9" customHeight="1" hidden="1">
      <c r="A59" s="16"/>
      <c r="B59" s="17" t="s">
        <v>43</v>
      </c>
      <c r="C59" s="19"/>
      <c r="D59" s="19"/>
      <c r="E59" s="18"/>
      <c r="F59" s="18"/>
      <c r="G59" s="15" t="e">
        <f t="shared" si="1"/>
        <v>#DIV/0!</v>
      </c>
      <c r="H59" s="41" t="e">
        <f t="shared" si="2"/>
        <v>#DIV/0!</v>
      </c>
      <c r="I59" s="79">
        <f t="shared" si="0"/>
        <v>0</v>
      </c>
    </row>
    <row r="60" spans="1:9" ht="15.6" customHeight="1">
      <c r="A60" s="16"/>
      <c r="B60" s="17" t="s">
        <v>34</v>
      </c>
      <c r="C60" s="19">
        <v>185244</v>
      </c>
      <c r="D60" s="19">
        <v>188823</v>
      </c>
      <c r="E60" s="18">
        <v>180637</v>
      </c>
      <c r="F60" s="18">
        <v>188823</v>
      </c>
      <c r="G60" s="15">
        <f t="shared" si="1"/>
        <v>100</v>
      </c>
      <c r="H60" s="41">
        <f t="shared" si="2"/>
        <v>104.53174045184541</v>
      </c>
      <c r="I60" s="79">
        <f t="shared" si="0"/>
        <v>3579</v>
      </c>
    </row>
    <row r="61" spans="1:9" ht="14.45" customHeight="1">
      <c r="A61" s="16"/>
      <c r="B61" s="17" t="s">
        <v>38</v>
      </c>
      <c r="C61" s="19">
        <v>20</v>
      </c>
      <c r="D61" s="19">
        <v>56902</v>
      </c>
      <c r="E61" s="18">
        <v>52424</v>
      </c>
      <c r="F61" s="18">
        <v>56902</v>
      </c>
      <c r="G61" s="15">
        <f t="shared" si="1"/>
        <v>100</v>
      </c>
      <c r="H61" s="41"/>
      <c r="I61" s="79">
        <f t="shared" si="0"/>
        <v>56882</v>
      </c>
    </row>
    <row r="62" spans="1:9" ht="0.75" customHeight="1" hidden="1">
      <c r="A62" s="16"/>
      <c r="B62" s="17" t="s">
        <v>39</v>
      </c>
      <c r="C62" s="19"/>
      <c r="D62" s="19"/>
      <c r="E62" s="18"/>
      <c r="F62" s="18"/>
      <c r="G62" s="15" t="e">
        <f t="shared" si="1"/>
        <v>#DIV/0!</v>
      </c>
      <c r="H62" s="41" t="e">
        <f t="shared" si="2"/>
        <v>#DIV/0!</v>
      </c>
      <c r="I62" s="79">
        <f t="shared" si="0"/>
        <v>0</v>
      </c>
    </row>
    <row r="63" spans="1:9" ht="27.75" customHeight="1">
      <c r="A63" s="16"/>
      <c r="B63" s="17" t="s">
        <v>54</v>
      </c>
      <c r="C63" s="19"/>
      <c r="D63" s="19">
        <v>-8427</v>
      </c>
      <c r="E63" s="18"/>
      <c r="F63" s="73">
        <v>-8427</v>
      </c>
      <c r="G63" s="15"/>
      <c r="H63" s="41"/>
      <c r="I63" s="79">
        <f t="shared" si="0"/>
        <v>-8427</v>
      </c>
    </row>
    <row r="64" spans="1:9" ht="27" customHeight="1">
      <c r="A64" s="16"/>
      <c r="B64" s="17" t="s">
        <v>76</v>
      </c>
      <c r="C64" s="19"/>
      <c r="D64" s="19">
        <v>192</v>
      </c>
      <c r="E64" s="18"/>
      <c r="F64" s="73">
        <v>406</v>
      </c>
      <c r="G64" s="15"/>
      <c r="H64" s="41"/>
      <c r="I64" s="79">
        <f t="shared" si="0"/>
        <v>192</v>
      </c>
    </row>
    <row r="65" spans="1:9" s="68" customFormat="1" ht="15">
      <c r="A65" s="74"/>
      <c r="B65" s="75" t="s">
        <v>27</v>
      </c>
      <c r="C65" s="76">
        <f>C53+C54+C63</f>
        <v>978593.7</v>
      </c>
      <c r="D65" s="76">
        <f>D53+D54+D63+D64</f>
        <v>1100129</v>
      </c>
      <c r="E65" s="76">
        <f>E53+E54+E63+E64</f>
        <v>959285</v>
      </c>
      <c r="F65" s="76">
        <f>F53+F54+F63+F64</f>
        <v>1101014</v>
      </c>
      <c r="G65" s="77">
        <f t="shared" si="1"/>
        <v>100.08044511143692</v>
      </c>
      <c r="H65" s="78">
        <f t="shared" si="2"/>
        <v>114.7744413808201</v>
      </c>
      <c r="I65" s="79">
        <f>D65-C65</f>
        <v>121535.30000000005</v>
      </c>
    </row>
    <row r="66" spans="1:9" ht="15">
      <c r="A66" s="16"/>
      <c r="B66" s="33" t="s">
        <v>28</v>
      </c>
      <c r="C66" s="15">
        <f>C81</f>
        <v>-0.30000000004656613</v>
      </c>
      <c r="D66" s="15">
        <f>D65-D80</f>
        <v>-19311</v>
      </c>
      <c r="E66" s="15">
        <f>E65-E80</f>
        <v>1278</v>
      </c>
      <c r="F66" s="15">
        <f>F65-F80</f>
        <v>-6155</v>
      </c>
      <c r="G66" s="15"/>
      <c r="H66" s="41"/>
      <c r="I66" s="79">
        <f aca="true" t="shared" si="3" ref="I66:I80">D66-C66</f>
        <v>-19310.699999999953</v>
      </c>
    </row>
    <row r="67" spans="1:9" ht="15">
      <c r="A67" s="16"/>
      <c r="B67" s="34" t="s">
        <v>29</v>
      </c>
      <c r="C67" s="15"/>
      <c r="D67" s="15"/>
      <c r="E67" s="18"/>
      <c r="F67" s="15"/>
      <c r="G67" s="15"/>
      <c r="H67" s="41"/>
      <c r="I67" s="79">
        <f t="shared" si="3"/>
        <v>0</v>
      </c>
    </row>
    <row r="68" spans="1:9" ht="15">
      <c r="A68" s="20">
        <v>1</v>
      </c>
      <c r="B68" s="17" t="s">
        <v>30</v>
      </c>
      <c r="C68" s="18">
        <v>93751</v>
      </c>
      <c r="D68" s="18">
        <v>134307</v>
      </c>
      <c r="E68" s="18">
        <v>111000</v>
      </c>
      <c r="F68" s="18">
        <v>130682</v>
      </c>
      <c r="G68" s="15">
        <f t="shared" si="1"/>
        <v>97.30095974148779</v>
      </c>
      <c r="H68" s="41">
        <f t="shared" si="2"/>
        <v>117.73153153153153</v>
      </c>
      <c r="I68" s="79">
        <f t="shared" si="3"/>
        <v>40556</v>
      </c>
    </row>
    <row r="69" spans="1:9" ht="15">
      <c r="A69" s="20">
        <v>2</v>
      </c>
      <c r="B69" s="17" t="s">
        <v>45</v>
      </c>
      <c r="C69" s="18">
        <v>2490</v>
      </c>
      <c r="D69" s="18">
        <v>2490</v>
      </c>
      <c r="E69" s="18">
        <v>2241</v>
      </c>
      <c r="F69" s="18">
        <v>2490</v>
      </c>
      <c r="G69" s="15">
        <f t="shared" si="1"/>
        <v>100</v>
      </c>
      <c r="H69" s="41">
        <f t="shared" si="2"/>
        <v>111.11111111111111</v>
      </c>
      <c r="I69" s="79">
        <f t="shared" si="3"/>
        <v>0</v>
      </c>
    </row>
    <row r="70" spans="1:9" ht="15">
      <c r="A70" s="20">
        <v>3</v>
      </c>
      <c r="B70" s="17" t="s">
        <v>35</v>
      </c>
      <c r="C70" s="19">
        <v>991</v>
      </c>
      <c r="D70" s="19">
        <v>1339</v>
      </c>
      <c r="E70" s="18">
        <v>880</v>
      </c>
      <c r="F70" s="19">
        <v>1338</v>
      </c>
      <c r="G70" s="15">
        <f t="shared" si="1"/>
        <v>99.92531740104556</v>
      </c>
      <c r="H70" s="41">
        <f t="shared" si="2"/>
        <v>152.04545454545456</v>
      </c>
      <c r="I70" s="79">
        <f t="shared" si="3"/>
        <v>348</v>
      </c>
    </row>
    <row r="71" spans="1:9" ht="15">
      <c r="A71" s="20">
        <v>4</v>
      </c>
      <c r="B71" s="17" t="s">
        <v>41</v>
      </c>
      <c r="C71" s="19">
        <v>19087</v>
      </c>
      <c r="D71" s="19">
        <v>21509</v>
      </c>
      <c r="E71" s="18">
        <v>15500</v>
      </c>
      <c r="F71" s="19">
        <v>20924</v>
      </c>
      <c r="G71" s="15">
        <f t="shared" si="1"/>
        <v>97.28020828490399</v>
      </c>
      <c r="H71" s="41">
        <f t="shared" si="2"/>
        <v>134.99354838709678</v>
      </c>
      <c r="I71" s="79">
        <f t="shared" si="3"/>
        <v>2422</v>
      </c>
    </row>
    <row r="72" spans="1:9" ht="15">
      <c r="A72" s="20">
        <v>5</v>
      </c>
      <c r="B72" s="17" t="s">
        <v>36</v>
      </c>
      <c r="C72" s="19">
        <v>94920</v>
      </c>
      <c r="D72" s="19">
        <v>160847</v>
      </c>
      <c r="E72" s="18">
        <v>117100</v>
      </c>
      <c r="F72" s="19">
        <v>156677</v>
      </c>
      <c r="G72" s="15">
        <f t="shared" si="1"/>
        <v>97.40747418354087</v>
      </c>
      <c r="H72" s="41">
        <f t="shared" si="2"/>
        <v>133.79760888129803</v>
      </c>
      <c r="I72" s="79">
        <f t="shared" si="3"/>
        <v>65927</v>
      </c>
    </row>
    <row r="73" spans="1:9" ht="15">
      <c r="A73" s="20">
        <v>6</v>
      </c>
      <c r="B73" s="17" t="s">
        <v>55</v>
      </c>
      <c r="C73" s="19">
        <v>5400</v>
      </c>
      <c r="D73" s="19">
        <v>6845</v>
      </c>
      <c r="E73" s="18">
        <v>5200</v>
      </c>
      <c r="F73" s="19">
        <v>6768</v>
      </c>
      <c r="G73" s="15">
        <f t="shared" si="1"/>
        <v>98.87509130752375</v>
      </c>
      <c r="H73" s="41">
        <f t="shared" si="2"/>
        <v>130.15384615384616</v>
      </c>
      <c r="I73" s="79">
        <f t="shared" si="3"/>
        <v>1445</v>
      </c>
    </row>
    <row r="74" spans="1:9" ht="15">
      <c r="A74" s="20">
        <v>7</v>
      </c>
      <c r="B74" s="17" t="s">
        <v>31</v>
      </c>
      <c r="C74" s="19">
        <v>648425</v>
      </c>
      <c r="D74" s="19">
        <v>685257</v>
      </c>
      <c r="E74" s="18">
        <v>614000</v>
      </c>
      <c r="F74" s="19">
        <v>683162</v>
      </c>
      <c r="G74" s="15">
        <f t="shared" si="1"/>
        <v>99.69427528649834</v>
      </c>
      <c r="H74" s="41">
        <f t="shared" si="2"/>
        <v>111.26416938110751</v>
      </c>
      <c r="I74" s="79">
        <f t="shared" si="3"/>
        <v>36832</v>
      </c>
    </row>
    <row r="75" spans="1:9" ht="15">
      <c r="A75" s="20">
        <v>8</v>
      </c>
      <c r="B75" s="17" t="s">
        <v>37</v>
      </c>
      <c r="C75" s="19">
        <v>90865</v>
      </c>
      <c r="D75" s="19">
        <v>86778</v>
      </c>
      <c r="E75" s="18">
        <v>75000</v>
      </c>
      <c r="F75" s="19">
        <v>85709</v>
      </c>
      <c r="G75" s="15">
        <f t="shared" si="1"/>
        <v>98.76812095231512</v>
      </c>
      <c r="H75" s="41">
        <f t="shared" si="2"/>
        <v>114.27866666666667</v>
      </c>
      <c r="I75" s="79">
        <f t="shared" si="3"/>
        <v>-4087</v>
      </c>
    </row>
    <row r="76" spans="1:9" ht="15">
      <c r="A76" s="20">
        <v>9</v>
      </c>
      <c r="B76" s="17" t="s">
        <v>61</v>
      </c>
      <c r="C76" s="19">
        <v>749</v>
      </c>
      <c r="D76" s="19">
        <v>749</v>
      </c>
      <c r="E76" s="18">
        <v>686</v>
      </c>
      <c r="F76" s="19">
        <v>749</v>
      </c>
      <c r="G76" s="15">
        <f t="shared" si="1"/>
        <v>100</v>
      </c>
      <c r="H76" s="41">
        <f t="shared" si="2"/>
        <v>109.18367346938776</v>
      </c>
      <c r="I76" s="79">
        <f t="shared" si="3"/>
        <v>0</v>
      </c>
    </row>
    <row r="77" spans="1:9" ht="15">
      <c r="A77" s="20">
        <v>10</v>
      </c>
      <c r="B77" s="17" t="s">
        <v>32</v>
      </c>
      <c r="C77" s="19">
        <v>20866</v>
      </c>
      <c r="D77" s="19">
        <v>18149</v>
      </c>
      <c r="E77" s="18">
        <v>15400</v>
      </c>
      <c r="F77" s="19">
        <v>17669</v>
      </c>
      <c r="G77" s="15">
        <f t="shared" si="1"/>
        <v>97.3552261832608</v>
      </c>
      <c r="H77" s="41">
        <f t="shared" si="2"/>
        <v>114.73376623376623</v>
      </c>
      <c r="I77" s="79">
        <f t="shared" si="3"/>
        <v>-2717</v>
      </c>
    </row>
    <row r="78" spans="1:9" ht="15">
      <c r="A78" s="20">
        <v>11</v>
      </c>
      <c r="B78" s="36" t="s">
        <v>56</v>
      </c>
      <c r="C78" s="19">
        <v>1050</v>
      </c>
      <c r="D78" s="19">
        <v>1170</v>
      </c>
      <c r="E78" s="23">
        <v>1000</v>
      </c>
      <c r="F78" s="19">
        <v>1001</v>
      </c>
      <c r="G78" s="15">
        <f t="shared" si="1"/>
        <v>85.55555555555556</v>
      </c>
      <c r="H78" s="41">
        <f t="shared" si="2"/>
        <v>100.1</v>
      </c>
      <c r="I78" s="79">
        <f t="shared" si="3"/>
        <v>120</v>
      </c>
    </row>
    <row r="79" spans="1:9" ht="15">
      <c r="A79" s="35">
        <v>12</v>
      </c>
      <c r="B79" s="36" t="s">
        <v>72</v>
      </c>
      <c r="C79" s="61"/>
      <c r="D79" s="61"/>
      <c r="E79" s="23"/>
      <c r="F79" s="61"/>
      <c r="G79" s="15"/>
      <c r="H79" s="41"/>
      <c r="I79" s="79">
        <f t="shared" si="3"/>
        <v>0</v>
      </c>
    </row>
    <row r="80" spans="1:9" s="68" customFormat="1" ht="15" thickBot="1">
      <c r="A80" s="90"/>
      <c r="B80" s="91" t="s">
        <v>33</v>
      </c>
      <c r="C80" s="92">
        <f>C68+C70+C71+C72+C74+C75+C76+C77+C78+C69+C73+C79</f>
        <v>978594</v>
      </c>
      <c r="D80" s="92">
        <f>D68+D70+D71+D72+D74+D75+D76+D77+D78+D69+D73+D79</f>
        <v>1119440</v>
      </c>
      <c r="E80" s="92">
        <f>E68+E70+E71+E72+E74+E75+E76+E77+E78+E69+E73+E79</f>
        <v>958007</v>
      </c>
      <c r="F80" s="92">
        <f>F68+F70+F71+F72+F74+F75+F76+F77+F78+F69+F73+F79</f>
        <v>1107169</v>
      </c>
      <c r="G80" s="76">
        <f t="shared" si="1"/>
        <v>98.90382691345673</v>
      </c>
      <c r="H80" s="78">
        <f t="shared" si="2"/>
        <v>115.57003236928331</v>
      </c>
      <c r="I80" s="79">
        <f t="shared" si="3"/>
        <v>140846</v>
      </c>
    </row>
    <row r="81" spans="1:8" ht="15.75" thickBot="1">
      <c r="A81" s="43"/>
      <c r="B81" s="37" t="s">
        <v>28</v>
      </c>
      <c r="C81" s="38">
        <f>C65-C80</f>
        <v>-0.30000000004656613</v>
      </c>
      <c r="D81" s="38">
        <f>D65-D80</f>
        <v>-19311</v>
      </c>
      <c r="E81" s="38">
        <f>E65-E80</f>
        <v>1278</v>
      </c>
      <c r="F81" s="38">
        <f>F65-F80</f>
        <v>-6155</v>
      </c>
      <c r="G81" s="38"/>
      <c r="H81" s="38"/>
    </row>
    <row r="82" spans="1:8" ht="6" customHeight="1">
      <c r="A82" s="40"/>
      <c r="B82" s="39"/>
      <c r="C82" s="39"/>
      <c r="D82" s="4"/>
      <c r="E82" s="4"/>
      <c r="F82" s="4"/>
      <c r="G82" s="4"/>
      <c r="H82" s="4"/>
    </row>
    <row r="83" spans="1:8" ht="12.75">
      <c r="A83" s="69"/>
      <c r="B83" s="151"/>
      <c r="C83" s="152"/>
      <c r="D83" s="152"/>
      <c r="E83" s="152"/>
      <c r="F83" s="152"/>
      <c r="G83" s="152"/>
      <c r="H83" s="152"/>
    </row>
    <row r="84" spans="1:8" ht="27.75" customHeight="1">
      <c r="A84" s="69"/>
      <c r="B84" s="152"/>
      <c r="C84" s="152"/>
      <c r="D84" s="152"/>
      <c r="E84" s="152"/>
      <c r="F84" s="152"/>
      <c r="G84" s="152"/>
      <c r="H84" s="152"/>
    </row>
    <row r="85" spans="1:8" ht="19.5" customHeight="1">
      <c r="A85" s="69"/>
      <c r="B85" s="152"/>
      <c r="C85" s="152"/>
      <c r="D85" s="152"/>
      <c r="E85" s="152"/>
      <c r="F85" s="152"/>
      <c r="G85" s="152"/>
      <c r="H85" s="152"/>
    </row>
  </sheetData>
  <mergeCells count="9">
    <mergeCell ref="B83:H85"/>
    <mergeCell ref="A12:H12"/>
    <mergeCell ref="A13:H13"/>
    <mergeCell ref="C15:C17"/>
    <mergeCell ref="D15:D17"/>
    <mergeCell ref="E15:E17"/>
    <mergeCell ref="F15:F17"/>
    <mergeCell ref="G16:G17"/>
    <mergeCell ref="H16:H17"/>
  </mergeCells>
  <printOptions/>
  <pageMargins left="0.5905511811023623" right="0.5905511811023623" top="0.1968503937007874" bottom="0.1968503937007874" header="0.5118110236220472" footer="0.5118110236220472"/>
  <pageSetup fitToHeight="0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A12">
      <selection activeCell="A12" sqref="A12:H13"/>
    </sheetView>
  </sheetViews>
  <sheetFormatPr defaultColWidth="9.00390625" defaultRowHeight="12.75"/>
  <cols>
    <col min="1" max="1" width="3.75390625" style="0" customWidth="1"/>
    <col min="2" max="2" width="41.25390625" style="0" customWidth="1"/>
    <col min="3" max="3" width="12.75390625" style="0" customWidth="1"/>
    <col min="4" max="4" width="10.875" style="0" customWidth="1"/>
    <col min="5" max="5" width="11.375" style="0" hidden="1" customWidth="1"/>
    <col min="6" max="6" width="13.375" style="0" customWidth="1"/>
    <col min="7" max="7" width="13.625" style="0" customWidth="1"/>
    <col min="8" max="8" width="0.2421875" style="0" customWidth="1"/>
  </cols>
  <sheetData>
    <row r="1" ht="12.75" customHeight="1" hidden="1">
      <c r="G1" t="s">
        <v>57</v>
      </c>
    </row>
    <row r="2" ht="12.75" customHeight="1" hidden="1">
      <c r="F2" t="s">
        <v>58</v>
      </c>
    </row>
    <row r="3" spans="6:8" ht="11.25" customHeight="1" hidden="1">
      <c r="F3" s="46" t="s">
        <v>59</v>
      </c>
      <c r="G3" s="49"/>
      <c r="H3" s="44"/>
    </row>
    <row r="4" spans="6:8" ht="0.75" customHeight="1" hidden="1">
      <c r="F4" s="44"/>
      <c r="G4" s="47"/>
      <c r="H4" s="44"/>
    </row>
    <row r="5" spans="6:8" ht="12.75" customHeight="1" hidden="1">
      <c r="F5" s="44"/>
      <c r="G5" s="48"/>
      <c r="H5" s="44"/>
    </row>
    <row r="6" spans="6:8" ht="12.75" customHeight="1" hidden="1">
      <c r="F6" s="44"/>
      <c r="G6" s="44"/>
      <c r="H6" s="44"/>
    </row>
    <row r="7" ht="12.75" customHeight="1" hidden="1"/>
    <row r="8" spans="5:7" ht="12.75" customHeight="1" hidden="1">
      <c r="E8" s="45"/>
      <c r="G8" s="50"/>
    </row>
    <row r="9" spans="5:7" ht="12.75" customHeight="1" hidden="1">
      <c r="E9" s="45"/>
      <c r="G9" s="50"/>
    </row>
    <row r="10" ht="12.75" customHeight="1" hidden="1"/>
    <row r="11" ht="12.75" customHeight="1" hidden="1"/>
    <row r="12" spans="1:8" ht="18" customHeight="1">
      <c r="A12" s="153" t="s">
        <v>71</v>
      </c>
      <c r="B12" s="154"/>
      <c r="C12" s="154"/>
      <c r="D12" s="154"/>
      <c r="E12" s="154"/>
      <c r="F12" s="154"/>
      <c r="G12" s="154"/>
      <c r="H12" s="154"/>
    </row>
    <row r="13" spans="1:8" ht="15" customHeight="1">
      <c r="A13" s="155" t="s">
        <v>85</v>
      </c>
      <c r="B13" s="156"/>
      <c r="C13" s="156"/>
      <c r="D13" s="156"/>
      <c r="E13" s="156"/>
      <c r="F13" s="156"/>
      <c r="G13" s="156"/>
      <c r="H13" s="156"/>
    </row>
    <row r="14" spans="1:8" ht="15" customHeight="1" thickBot="1">
      <c r="A14" s="1"/>
      <c r="B14" s="2"/>
      <c r="C14" s="2"/>
      <c r="D14" s="3"/>
      <c r="E14" s="3"/>
      <c r="F14" s="4"/>
      <c r="G14" s="4"/>
      <c r="H14" s="4" t="s">
        <v>50</v>
      </c>
    </row>
    <row r="15" spans="1:8" ht="12" customHeight="1" thickBot="1">
      <c r="A15" s="5" t="s">
        <v>0</v>
      </c>
      <c r="B15" s="58" t="s">
        <v>1</v>
      </c>
      <c r="C15" s="157" t="s">
        <v>77</v>
      </c>
      <c r="D15" s="157" t="s">
        <v>78</v>
      </c>
      <c r="E15" s="157" t="s">
        <v>84</v>
      </c>
      <c r="F15" s="157" t="s">
        <v>86</v>
      </c>
      <c r="G15" s="6" t="s">
        <v>2</v>
      </c>
      <c r="H15" s="7"/>
    </row>
    <row r="16" spans="1:8" ht="14.25" customHeight="1">
      <c r="A16" s="8"/>
      <c r="B16" s="59"/>
      <c r="C16" s="158"/>
      <c r="D16" s="158"/>
      <c r="E16" s="158"/>
      <c r="F16" s="158"/>
      <c r="G16" s="160" t="s">
        <v>63</v>
      </c>
      <c r="H16" s="157" t="s">
        <v>64</v>
      </c>
    </row>
    <row r="17" spans="1:8" ht="39.75" customHeight="1" thickBot="1">
      <c r="A17" s="8"/>
      <c r="B17" s="59"/>
      <c r="C17" s="159"/>
      <c r="D17" s="159"/>
      <c r="E17" s="159"/>
      <c r="F17" s="159"/>
      <c r="G17" s="161"/>
      <c r="H17" s="159"/>
    </row>
    <row r="18" spans="1:9" ht="15">
      <c r="A18" s="9"/>
      <c r="B18" s="10" t="s">
        <v>3</v>
      </c>
      <c r="C18" s="60"/>
      <c r="D18" s="11"/>
      <c r="E18" s="11"/>
      <c r="F18" s="11"/>
      <c r="G18" s="11"/>
      <c r="H18" s="12"/>
      <c r="I18" s="79">
        <f aca="true" t="shared" si="0" ref="I18:I61">D18-C18</f>
        <v>0</v>
      </c>
    </row>
    <row r="19" spans="1:9" ht="14.25">
      <c r="A19" s="13">
        <v>1</v>
      </c>
      <c r="B19" s="14" t="s">
        <v>4</v>
      </c>
      <c r="C19" s="99">
        <v>376122.2</v>
      </c>
      <c r="D19" s="99">
        <v>366913</v>
      </c>
      <c r="E19" s="99">
        <v>265157.2</v>
      </c>
      <c r="F19" s="15">
        <v>367176</v>
      </c>
      <c r="G19" s="15">
        <f>F19/D19*100</f>
        <v>100.07167911739295</v>
      </c>
      <c r="H19" s="41">
        <f>F19/E19*100</f>
        <v>138.47483681378444</v>
      </c>
      <c r="I19" s="79">
        <f t="shared" si="0"/>
        <v>-9209.200000000012</v>
      </c>
    </row>
    <row r="20" spans="1:9" ht="14.25">
      <c r="A20" s="13">
        <v>2</v>
      </c>
      <c r="B20" s="14" t="s">
        <v>5</v>
      </c>
      <c r="C20" s="15">
        <f>C21+C22+C23+C24</f>
        <v>31779</v>
      </c>
      <c r="D20" s="15">
        <f>D21+D22+D23+D24</f>
        <v>29807</v>
      </c>
      <c r="E20" s="15">
        <f>E21+E22+E23+E24</f>
        <v>23918</v>
      </c>
      <c r="F20" s="15">
        <f>F21+F22+F23+F24</f>
        <v>29575</v>
      </c>
      <c r="G20" s="15">
        <f aca="true" t="shared" si="1" ref="G20:G78">F20/D20*100</f>
        <v>99.22165934176536</v>
      </c>
      <c r="H20" s="41">
        <f aca="true" t="shared" si="2" ref="H20:H78">F20/E20*100</f>
        <v>123.65164311397274</v>
      </c>
      <c r="I20" s="79">
        <f t="shared" si="0"/>
        <v>-1972</v>
      </c>
    </row>
    <row r="21" spans="1:9" ht="15">
      <c r="A21" s="16"/>
      <c r="B21" s="17" t="s">
        <v>6</v>
      </c>
      <c r="C21" s="18">
        <v>262</v>
      </c>
      <c r="D21" s="18">
        <v>340</v>
      </c>
      <c r="E21" s="18">
        <v>262</v>
      </c>
      <c r="F21" s="18">
        <v>340</v>
      </c>
      <c r="G21" s="15">
        <f t="shared" si="1"/>
        <v>100</v>
      </c>
      <c r="H21" s="41"/>
      <c r="I21" s="79">
        <f t="shared" si="0"/>
        <v>78</v>
      </c>
    </row>
    <row r="22" spans="1:9" ht="15">
      <c r="A22" s="16"/>
      <c r="B22" s="17" t="s">
        <v>7</v>
      </c>
      <c r="C22" s="18">
        <v>22961</v>
      </c>
      <c r="D22" s="18">
        <v>19983</v>
      </c>
      <c r="E22" s="18">
        <v>16829</v>
      </c>
      <c r="F22" s="18">
        <v>19671</v>
      </c>
      <c r="G22" s="15">
        <f t="shared" si="1"/>
        <v>98.43867287194115</v>
      </c>
      <c r="H22" s="41">
        <f t="shared" si="2"/>
        <v>116.88751559807476</v>
      </c>
      <c r="I22" s="79">
        <f t="shared" si="0"/>
        <v>-2978</v>
      </c>
    </row>
    <row r="23" spans="1:9" ht="15">
      <c r="A23" s="16"/>
      <c r="B23" s="17" t="s">
        <v>47</v>
      </c>
      <c r="C23" s="18">
        <v>8459</v>
      </c>
      <c r="D23" s="18">
        <v>9387</v>
      </c>
      <c r="E23" s="18">
        <v>6765</v>
      </c>
      <c r="F23" s="18">
        <v>9471</v>
      </c>
      <c r="G23" s="15">
        <f t="shared" si="1"/>
        <v>100.89485458612974</v>
      </c>
      <c r="H23" s="41">
        <f t="shared" si="2"/>
        <v>140</v>
      </c>
      <c r="I23" s="79">
        <f t="shared" si="0"/>
        <v>928</v>
      </c>
    </row>
    <row r="24" spans="1:9" ht="15">
      <c r="A24" s="16"/>
      <c r="B24" s="17" t="s">
        <v>51</v>
      </c>
      <c r="C24" s="18">
        <v>97</v>
      </c>
      <c r="D24" s="18">
        <v>97</v>
      </c>
      <c r="E24" s="18">
        <v>62</v>
      </c>
      <c r="F24" s="18">
        <v>93</v>
      </c>
      <c r="G24" s="15">
        <f t="shared" si="1"/>
        <v>95.87628865979381</v>
      </c>
      <c r="H24" s="41">
        <f t="shared" si="2"/>
        <v>150</v>
      </c>
      <c r="I24" s="79">
        <f t="shared" si="0"/>
        <v>0</v>
      </c>
    </row>
    <row r="25" spans="1:9" ht="14.25">
      <c r="A25" s="13">
        <v>3</v>
      </c>
      <c r="B25" s="14" t="s">
        <v>8</v>
      </c>
      <c r="C25" s="93">
        <f>C26+C30+C31</f>
        <v>75219</v>
      </c>
      <c r="D25" s="93">
        <f>D26+D30+D31</f>
        <v>108964</v>
      </c>
      <c r="E25" s="93">
        <f>E26+E30+E31</f>
        <v>47525</v>
      </c>
      <c r="F25" s="93">
        <f>F26+F30+F31</f>
        <v>112962</v>
      </c>
      <c r="G25" s="15">
        <f t="shared" si="1"/>
        <v>103.66910172166955</v>
      </c>
      <c r="H25" s="41">
        <f t="shared" si="2"/>
        <v>237.68963703314046</v>
      </c>
      <c r="I25" s="79">
        <f t="shared" si="0"/>
        <v>33745</v>
      </c>
    </row>
    <row r="26" spans="1:9" ht="15">
      <c r="A26" s="20"/>
      <c r="B26" s="17" t="s">
        <v>9</v>
      </c>
      <c r="C26" s="18">
        <v>8219</v>
      </c>
      <c r="D26" s="18">
        <v>8736</v>
      </c>
      <c r="E26" s="18">
        <v>736</v>
      </c>
      <c r="F26" s="18">
        <v>8910</v>
      </c>
      <c r="G26" s="15">
        <f t="shared" si="1"/>
        <v>101.99175824175823</v>
      </c>
      <c r="H26" s="41">
        <f t="shared" si="2"/>
        <v>1210.5978260869565</v>
      </c>
      <c r="I26" s="79">
        <f t="shared" si="0"/>
        <v>517</v>
      </c>
    </row>
    <row r="27" spans="1:9" ht="0.6" hidden="1">
      <c r="A27" s="20"/>
      <c r="B27" s="17" t="s">
        <v>10</v>
      </c>
      <c r="C27" s="18"/>
      <c r="D27" s="18"/>
      <c r="E27" s="18"/>
      <c r="F27" s="18"/>
      <c r="G27" s="15" t="e">
        <f t="shared" si="1"/>
        <v>#DIV/0!</v>
      </c>
      <c r="H27" s="41" t="e">
        <f t="shared" si="2"/>
        <v>#DIV/0!</v>
      </c>
      <c r="I27" s="79">
        <f t="shared" si="0"/>
        <v>0</v>
      </c>
    </row>
    <row r="28" spans="1:9" ht="15" customHeight="1" hidden="1">
      <c r="A28" s="20"/>
      <c r="B28" s="17" t="s">
        <v>11</v>
      </c>
      <c r="C28" s="18"/>
      <c r="D28" s="18"/>
      <c r="E28" s="18"/>
      <c r="F28" s="18"/>
      <c r="G28" s="15" t="e">
        <f t="shared" si="1"/>
        <v>#DIV/0!</v>
      </c>
      <c r="H28" s="41" t="e">
        <f t="shared" si="2"/>
        <v>#DIV/0!</v>
      </c>
      <c r="I28" s="79">
        <f t="shared" si="0"/>
        <v>0</v>
      </c>
    </row>
    <row r="29" spans="1:9" ht="15" customHeight="1" hidden="1">
      <c r="A29" s="20"/>
      <c r="B29" s="17" t="s">
        <v>12</v>
      </c>
      <c r="C29" s="18"/>
      <c r="D29" s="18"/>
      <c r="E29" s="18"/>
      <c r="F29" s="18"/>
      <c r="G29" s="15" t="e">
        <f t="shared" si="1"/>
        <v>#DIV/0!</v>
      </c>
      <c r="H29" s="41" t="e">
        <f t="shared" si="2"/>
        <v>#DIV/0!</v>
      </c>
      <c r="I29" s="79">
        <f t="shared" si="0"/>
        <v>0</v>
      </c>
    </row>
    <row r="30" spans="1:9" ht="15" customHeight="1">
      <c r="A30" s="20"/>
      <c r="B30" s="17" t="s">
        <v>80</v>
      </c>
      <c r="C30" s="18">
        <v>0</v>
      </c>
      <c r="D30" s="18">
        <v>0</v>
      </c>
      <c r="E30" s="18">
        <v>0</v>
      </c>
      <c r="F30" s="18">
        <v>47</v>
      </c>
      <c r="G30" s="15" t="e">
        <f t="shared" si="1"/>
        <v>#DIV/0!</v>
      </c>
      <c r="H30" s="41" t="e">
        <f t="shared" si="2"/>
        <v>#DIV/0!</v>
      </c>
      <c r="I30" s="79"/>
    </row>
    <row r="31" spans="1:23" ht="15">
      <c r="A31" s="20"/>
      <c r="B31" s="17" t="s">
        <v>13</v>
      </c>
      <c r="C31" s="97">
        <v>67000</v>
      </c>
      <c r="D31" s="97">
        <v>100228</v>
      </c>
      <c r="E31" s="97">
        <v>46789</v>
      </c>
      <c r="F31" s="97">
        <v>104005</v>
      </c>
      <c r="G31" s="15">
        <f t="shared" si="1"/>
        <v>103.7684080296923</v>
      </c>
      <c r="H31" s="62">
        <f t="shared" si="2"/>
        <v>222.28515249310738</v>
      </c>
      <c r="I31" s="79">
        <f t="shared" si="0"/>
        <v>33228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s="63" customFormat="1" ht="14.25">
      <c r="A32" s="64">
        <v>4</v>
      </c>
      <c r="B32" s="14" t="s">
        <v>65</v>
      </c>
      <c r="C32" s="96">
        <f>C33</f>
        <v>6386</v>
      </c>
      <c r="D32" s="96">
        <f>D33</f>
        <v>6394</v>
      </c>
      <c r="E32" s="96">
        <f>E33</f>
        <v>4848</v>
      </c>
      <c r="F32" s="107">
        <f>F33</f>
        <v>5228</v>
      </c>
      <c r="G32" s="15">
        <f t="shared" si="1"/>
        <v>81.76415389427588</v>
      </c>
      <c r="H32" s="62">
        <f>F32/E32*100</f>
        <v>107.83828382838283</v>
      </c>
      <c r="I32" s="79">
        <f t="shared" si="0"/>
        <v>8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15">
      <c r="A33" s="42"/>
      <c r="B33" s="27" t="s">
        <v>14</v>
      </c>
      <c r="C33" s="28">
        <f>C34+C35+C36</f>
        <v>6386</v>
      </c>
      <c r="D33" s="28">
        <f>D34+D35+D36</f>
        <v>6394</v>
      </c>
      <c r="E33" s="28">
        <f>E34+E35+E36</f>
        <v>4848</v>
      </c>
      <c r="F33" s="28">
        <f>F34+F35+F36</f>
        <v>5228</v>
      </c>
      <c r="G33" s="15">
        <f t="shared" si="1"/>
        <v>81.76415389427588</v>
      </c>
      <c r="H33" s="62">
        <f>F33/E33*100</f>
        <v>107.83828382838283</v>
      </c>
      <c r="I33" s="79">
        <f t="shared" si="0"/>
        <v>8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9" ht="15">
      <c r="A34" s="32"/>
      <c r="B34" s="29" t="s">
        <v>15</v>
      </c>
      <c r="C34" s="18">
        <v>240</v>
      </c>
      <c r="D34" s="18">
        <v>203</v>
      </c>
      <c r="E34" s="18">
        <v>180</v>
      </c>
      <c r="F34" s="18">
        <v>199</v>
      </c>
      <c r="G34" s="15">
        <f t="shared" si="1"/>
        <v>98.0295566502463</v>
      </c>
      <c r="H34" s="41">
        <f>F34/E34*100</f>
        <v>110.55555555555556</v>
      </c>
      <c r="I34" s="79">
        <f t="shared" si="0"/>
        <v>-37</v>
      </c>
    </row>
    <row r="35" spans="1:9" ht="15">
      <c r="A35" s="32"/>
      <c r="B35" s="30" t="s">
        <v>16</v>
      </c>
      <c r="C35" s="18">
        <v>6136</v>
      </c>
      <c r="D35" s="18">
        <v>6136</v>
      </c>
      <c r="E35" s="18">
        <v>4661</v>
      </c>
      <c r="F35" s="18">
        <v>4974</v>
      </c>
      <c r="G35" s="15">
        <f t="shared" si="1"/>
        <v>81.06258148631031</v>
      </c>
      <c r="H35" s="41">
        <f t="shared" si="2"/>
        <v>106.71529714653506</v>
      </c>
      <c r="I35" s="79">
        <f t="shared" si="0"/>
        <v>0</v>
      </c>
    </row>
    <row r="36" spans="1:9" ht="30">
      <c r="A36" s="32"/>
      <c r="B36" s="30" t="s">
        <v>60</v>
      </c>
      <c r="C36" s="18">
        <v>10</v>
      </c>
      <c r="D36" s="18">
        <v>55</v>
      </c>
      <c r="E36" s="18">
        <v>7</v>
      </c>
      <c r="F36" s="18">
        <v>55</v>
      </c>
      <c r="G36" s="15">
        <f t="shared" si="1"/>
        <v>100</v>
      </c>
      <c r="H36" s="15">
        <f t="shared" si="2"/>
        <v>785.7142857142857</v>
      </c>
      <c r="I36" s="79">
        <f t="shared" si="0"/>
        <v>45</v>
      </c>
    </row>
    <row r="37" spans="1:9" s="66" customFormat="1" ht="14.25">
      <c r="A37" s="13">
        <v>5</v>
      </c>
      <c r="B37" s="14" t="s">
        <v>67</v>
      </c>
      <c r="C37" s="93">
        <v>17604.8</v>
      </c>
      <c r="D37" s="93">
        <v>17604.8</v>
      </c>
      <c r="E37" s="15">
        <v>13203</v>
      </c>
      <c r="F37" s="15">
        <v>28608</v>
      </c>
      <c r="G37" s="15">
        <f t="shared" si="1"/>
        <v>162.50113605380352</v>
      </c>
      <c r="H37" s="15">
        <f t="shared" si="2"/>
        <v>216.67802772097252</v>
      </c>
      <c r="I37" s="79">
        <f t="shared" si="0"/>
        <v>0</v>
      </c>
    </row>
    <row r="38" spans="1:9" ht="15" customHeight="1">
      <c r="A38" s="94">
        <v>6</v>
      </c>
      <c r="B38" s="14" t="s">
        <v>79</v>
      </c>
      <c r="C38" s="95">
        <v>332</v>
      </c>
      <c r="D38" s="95">
        <v>332</v>
      </c>
      <c r="E38" s="95">
        <v>249</v>
      </c>
      <c r="F38" s="15">
        <v>154</v>
      </c>
      <c r="G38" s="15">
        <f t="shared" si="1"/>
        <v>46.3855421686747</v>
      </c>
      <c r="H38" s="41">
        <f t="shared" si="2"/>
        <v>61.84738955823293</v>
      </c>
      <c r="I38" s="79">
        <f t="shared" si="0"/>
        <v>0</v>
      </c>
    </row>
    <row r="39" spans="1:9" s="55" customFormat="1" ht="15">
      <c r="A39" s="51"/>
      <c r="B39" s="52" t="s">
        <v>52</v>
      </c>
      <c r="C39" s="98">
        <f>C19+C20+C25+C32+C37+C38</f>
        <v>507443</v>
      </c>
      <c r="D39" s="98">
        <f>D19+D20+D25+D32+D37+D38</f>
        <v>530014.8</v>
      </c>
      <c r="E39" s="98">
        <f>E19+E20+E25+E32+E37+E38</f>
        <v>354900.2</v>
      </c>
      <c r="F39" s="98">
        <f>F19+F20+F25+F32+F37+F38</f>
        <v>543703</v>
      </c>
      <c r="G39" s="15">
        <f t="shared" si="1"/>
        <v>102.5826071271972</v>
      </c>
      <c r="H39" s="15">
        <f t="shared" si="2"/>
        <v>153.19884294232574</v>
      </c>
      <c r="I39" s="79">
        <f t="shared" si="0"/>
        <v>22571.800000000047</v>
      </c>
    </row>
    <row r="40" spans="1:22" s="63" customFormat="1" ht="28.5">
      <c r="A40" s="64"/>
      <c r="B40" s="14" t="s">
        <v>40</v>
      </c>
      <c r="C40" s="99">
        <v>1856</v>
      </c>
      <c r="D40" s="99">
        <v>6265</v>
      </c>
      <c r="E40" s="99">
        <v>4327.4</v>
      </c>
      <c r="F40" s="99">
        <v>6265</v>
      </c>
      <c r="G40" s="15">
        <f t="shared" si="1"/>
        <v>100</v>
      </c>
      <c r="H40" s="15">
        <f t="shared" si="2"/>
        <v>144.77515367195085</v>
      </c>
      <c r="I40" s="79">
        <f t="shared" si="0"/>
        <v>4409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9" ht="28.5">
      <c r="A41" s="65">
        <v>7</v>
      </c>
      <c r="B41" s="25" t="s">
        <v>66</v>
      </c>
      <c r="C41" s="100">
        <f>C42+C43+C44</f>
        <v>8978</v>
      </c>
      <c r="D41" s="100">
        <f>D42+D43+D44</f>
        <v>15350</v>
      </c>
      <c r="E41" s="100">
        <f>E42+E43+E44</f>
        <v>6023</v>
      </c>
      <c r="F41" s="100">
        <f>F42+F43+F44</f>
        <v>17888</v>
      </c>
      <c r="G41" s="15">
        <f t="shared" si="1"/>
        <v>116.53420195439739</v>
      </c>
      <c r="H41" s="15">
        <f t="shared" si="2"/>
        <v>296.99485306325755</v>
      </c>
      <c r="I41" s="79">
        <f t="shared" si="0"/>
        <v>6372</v>
      </c>
    </row>
    <row r="42" spans="1:9" ht="15">
      <c r="A42" s="31"/>
      <c r="B42" s="27" t="s">
        <v>21</v>
      </c>
      <c r="C42" s="101">
        <v>8578</v>
      </c>
      <c r="D42" s="101">
        <v>11302</v>
      </c>
      <c r="E42" s="101">
        <v>5743</v>
      </c>
      <c r="F42" s="101">
        <v>13840</v>
      </c>
      <c r="G42" s="15">
        <f t="shared" si="1"/>
        <v>122.45620244204565</v>
      </c>
      <c r="H42" s="15">
        <f t="shared" si="2"/>
        <v>240.98903012362877</v>
      </c>
      <c r="I42" s="79">
        <f t="shared" si="0"/>
        <v>2724</v>
      </c>
    </row>
    <row r="43" spans="1:9" ht="15">
      <c r="A43" s="32"/>
      <c r="B43" s="70" t="s">
        <v>22</v>
      </c>
      <c r="C43" s="102">
        <v>400</v>
      </c>
      <c r="D43" s="102">
        <v>3886</v>
      </c>
      <c r="E43" s="102">
        <v>280</v>
      </c>
      <c r="F43" s="102">
        <v>3886</v>
      </c>
      <c r="G43" s="72">
        <f t="shared" si="1"/>
        <v>100</v>
      </c>
      <c r="H43" s="15">
        <f t="shared" si="2"/>
        <v>1387.857142857143</v>
      </c>
      <c r="I43" s="79">
        <f t="shared" si="0"/>
        <v>3486</v>
      </c>
    </row>
    <row r="44" spans="1:9" ht="15">
      <c r="A44" s="32"/>
      <c r="B44" s="30" t="s">
        <v>81</v>
      </c>
      <c r="C44" s="102">
        <v>0</v>
      </c>
      <c r="D44" s="102">
        <v>162</v>
      </c>
      <c r="E44" s="102">
        <v>0</v>
      </c>
      <c r="F44" s="102">
        <v>162</v>
      </c>
      <c r="G44" s="72">
        <f t="shared" si="1"/>
        <v>100</v>
      </c>
      <c r="H44" s="15" t="e">
        <f t="shared" si="2"/>
        <v>#DIV/0!</v>
      </c>
      <c r="I44" s="79">
        <f t="shared" si="0"/>
        <v>162</v>
      </c>
    </row>
    <row r="45" spans="1:9" ht="14.25">
      <c r="A45" s="13">
        <v>8</v>
      </c>
      <c r="B45" s="14" t="s">
        <v>23</v>
      </c>
      <c r="C45" s="99">
        <v>0</v>
      </c>
      <c r="D45" s="99">
        <v>14860</v>
      </c>
      <c r="E45" s="99">
        <v>7790</v>
      </c>
      <c r="F45" s="99">
        <v>14860</v>
      </c>
      <c r="G45" s="72">
        <f t="shared" si="1"/>
        <v>100</v>
      </c>
      <c r="H45" s="15">
        <f t="shared" si="2"/>
        <v>190.75738125802312</v>
      </c>
      <c r="I45" s="79">
        <f t="shared" si="0"/>
        <v>14860</v>
      </c>
    </row>
    <row r="46" spans="1:9" ht="14.25">
      <c r="A46" s="13">
        <v>9</v>
      </c>
      <c r="B46" s="14" t="s">
        <v>24</v>
      </c>
      <c r="C46" s="99">
        <v>4517</v>
      </c>
      <c r="D46" s="99">
        <v>5043</v>
      </c>
      <c r="E46" s="99">
        <v>3276</v>
      </c>
      <c r="F46" s="99">
        <v>5052</v>
      </c>
      <c r="G46" s="15">
        <f t="shared" si="1"/>
        <v>100.17846519928615</v>
      </c>
      <c r="H46" s="15">
        <f t="shared" si="2"/>
        <v>154.21245421245422</v>
      </c>
      <c r="I46" s="79">
        <f t="shared" si="0"/>
        <v>526</v>
      </c>
    </row>
    <row r="47" spans="1:9" ht="28.5">
      <c r="A47" s="13">
        <v>10</v>
      </c>
      <c r="B47" s="14" t="s">
        <v>49</v>
      </c>
      <c r="C47" s="99">
        <v>4633</v>
      </c>
      <c r="D47" s="99">
        <v>5992</v>
      </c>
      <c r="E47" s="99">
        <v>2034</v>
      </c>
      <c r="F47" s="99">
        <v>5766</v>
      </c>
      <c r="G47" s="15">
        <f t="shared" si="1"/>
        <v>96.2283044058745</v>
      </c>
      <c r="H47" s="15">
        <f t="shared" si="2"/>
        <v>283.48082595870204</v>
      </c>
      <c r="I47" s="79">
        <f t="shared" si="0"/>
        <v>1359</v>
      </c>
    </row>
    <row r="48" spans="1:9" s="55" customFormat="1" ht="14.25" customHeight="1">
      <c r="A48" s="56"/>
      <c r="B48" s="57" t="s">
        <v>53</v>
      </c>
      <c r="C48" s="103">
        <f>C40+C41+C45+C46+C47</f>
        <v>19984</v>
      </c>
      <c r="D48" s="103">
        <f>D40+D41+D45+D46+D47</f>
        <v>47510</v>
      </c>
      <c r="E48" s="103">
        <f>E40+E41+E45+E46+E47</f>
        <v>23450.4</v>
      </c>
      <c r="F48" s="103">
        <f>F40+F41+F45+F46+F47</f>
        <v>49831</v>
      </c>
      <c r="G48" s="15">
        <f t="shared" si="1"/>
        <v>104.88528730793519</v>
      </c>
      <c r="H48" s="15">
        <f>F48/E48*100</f>
        <v>212.49530924845632</v>
      </c>
      <c r="I48" s="79">
        <f t="shared" si="0"/>
        <v>27526</v>
      </c>
    </row>
    <row r="49" spans="1:9" s="55" customFormat="1" ht="5.25" customHeight="1" hidden="1">
      <c r="A49" s="56"/>
      <c r="B49" s="57" t="s">
        <v>54</v>
      </c>
      <c r="C49" s="103"/>
      <c r="D49" s="103"/>
      <c r="E49" s="103"/>
      <c r="F49" s="103"/>
      <c r="G49" s="15" t="e">
        <f t="shared" si="1"/>
        <v>#DIV/0!</v>
      </c>
      <c r="H49" s="15" t="e">
        <f t="shared" si="2"/>
        <v>#DIV/0!</v>
      </c>
      <c r="I49" s="79">
        <f t="shared" si="0"/>
        <v>0</v>
      </c>
    </row>
    <row r="50" spans="1:9" s="84" customFormat="1" ht="15">
      <c r="A50" s="80"/>
      <c r="B50" s="81" t="s">
        <v>25</v>
      </c>
      <c r="C50" s="104">
        <f>C39+C48+C49</f>
        <v>527427</v>
      </c>
      <c r="D50" s="104">
        <f>D39+D48+D49</f>
        <v>577524.8</v>
      </c>
      <c r="E50" s="104">
        <f>E39+E48+E49</f>
        <v>378350.60000000003</v>
      </c>
      <c r="F50" s="104">
        <f>F39+F48+F49</f>
        <v>593534</v>
      </c>
      <c r="G50" s="83">
        <f t="shared" si="1"/>
        <v>102.7720368025754</v>
      </c>
      <c r="H50" s="82">
        <f t="shared" si="2"/>
        <v>156.8740739409426</v>
      </c>
      <c r="I50" s="79">
        <f t="shared" si="0"/>
        <v>50097.80000000005</v>
      </c>
    </row>
    <row r="51" spans="1:9" s="89" customFormat="1" ht="15">
      <c r="A51" s="85"/>
      <c r="B51" s="86" t="s">
        <v>26</v>
      </c>
      <c r="C51" s="87">
        <f>C54+C55+C57+C58+C60+C61+C62</f>
        <v>462631.4</v>
      </c>
      <c r="D51" s="87">
        <f>D54+D55+D57+D58+D60+D61+D62</f>
        <v>540317</v>
      </c>
      <c r="E51" s="87">
        <f>E54+E55+E57+E58+E60+E61+E62</f>
        <v>379384</v>
      </c>
      <c r="F51" s="87">
        <f>F54+F55+F57+F58+F60+F61+F62</f>
        <v>540463</v>
      </c>
      <c r="G51" s="88">
        <f t="shared" si="1"/>
        <v>100.02702117460676</v>
      </c>
      <c r="H51" s="88">
        <f t="shared" si="2"/>
        <v>142.45803723931425</v>
      </c>
      <c r="I51" s="79">
        <f t="shared" si="0"/>
        <v>77685.59999999998</v>
      </c>
    </row>
    <row r="52" spans="1:9" ht="15">
      <c r="A52" s="16"/>
      <c r="B52" s="17" t="s">
        <v>44</v>
      </c>
      <c r="C52" s="19"/>
      <c r="D52" s="19"/>
      <c r="E52" s="18"/>
      <c r="F52" s="18"/>
      <c r="G52" s="15"/>
      <c r="H52" s="15"/>
      <c r="I52" s="79">
        <f t="shared" si="0"/>
        <v>0</v>
      </c>
    </row>
    <row r="53" spans="1:9" ht="0.75" customHeight="1">
      <c r="A53" s="16"/>
      <c r="B53" s="17" t="s">
        <v>42</v>
      </c>
      <c r="C53" s="19"/>
      <c r="D53" s="19"/>
      <c r="E53" s="18"/>
      <c r="F53" s="18"/>
      <c r="G53" s="15" t="e">
        <f t="shared" si="1"/>
        <v>#DIV/0!</v>
      </c>
      <c r="H53" s="41" t="e">
        <f t="shared" si="2"/>
        <v>#DIV/0!</v>
      </c>
      <c r="I53" s="79">
        <f t="shared" si="0"/>
        <v>0</v>
      </c>
    </row>
    <row r="54" spans="1:9" ht="16.5" customHeight="1">
      <c r="A54" s="16"/>
      <c r="B54" s="17" t="s">
        <v>46</v>
      </c>
      <c r="C54" s="19">
        <v>314808</v>
      </c>
      <c r="D54" s="19">
        <v>314749</v>
      </c>
      <c r="E54" s="18">
        <v>226916</v>
      </c>
      <c r="F54" s="18">
        <v>314749</v>
      </c>
      <c r="G54" s="15">
        <f t="shared" si="1"/>
        <v>100</v>
      </c>
      <c r="H54" s="41">
        <f t="shared" si="2"/>
        <v>138.70727493874386</v>
      </c>
      <c r="I54" s="79">
        <f t="shared" si="0"/>
        <v>-59</v>
      </c>
    </row>
    <row r="55" spans="1:9" ht="0.75" customHeight="1">
      <c r="A55" s="16"/>
      <c r="B55" s="17" t="s">
        <v>68</v>
      </c>
      <c r="C55" s="19"/>
      <c r="D55" s="19"/>
      <c r="E55" s="18"/>
      <c r="F55" s="18"/>
      <c r="G55" s="15"/>
      <c r="H55" s="41"/>
      <c r="I55" s="79">
        <f t="shared" si="0"/>
        <v>0</v>
      </c>
    </row>
    <row r="56" spans="1:9" ht="19.9" customHeight="1" hidden="1">
      <c r="A56" s="16"/>
      <c r="B56" s="17" t="s">
        <v>43</v>
      </c>
      <c r="C56" s="19"/>
      <c r="D56" s="19"/>
      <c r="E56" s="18"/>
      <c r="F56" s="18"/>
      <c r="G56" s="15" t="e">
        <f t="shared" si="1"/>
        <v>#DIV/0!</v>
      </c>
      <c r="H56" s="41" t="e">
        <f t="shared" si="2"/>
        <v>#DIV/0!</v>
      </c>
      <c r="I56" s="79">
        <f t="shared" si="0"/>
        <v>0</v>
      </c>
    </row>
    <row r="57" spans="1:9" ht="15.6" customHeight="1">
      <c r="A57" s="16"/>
      <c r="B57" s="17" t="s">
        <v>34</v>
      </c>
      <c r="C57" s="19">
        <v>147804</v>
      </c>
      <c r="D57" s="19">
        <v>186826</v>
      </c>
      <c r="E57" s="18">
        <v>128300</v>
      </c>
      <c r="F57" s="18">
        <v>186821</v>
      </c>
      <c r="G57" s="15">
        <f t="shared" si="1"/>
        <v>99.99732371297357</v>
      </c>
      <c r="H57" s="41">
        <f t="shared" si="2"/>
        <v>145.61262665627436</v>
      </c>
      <c r="I57" s="79">
        <f t="shared" si="0"/>
        <v>39022</v>
      </c>
    </row>
    <row r="58" spans="1:9" ht="14.45" customHeight="1">
      <c r="A58" s="16"/>
      <c r="B58" s="17" t="s">
        <v>38</v>
      </c>
      <c r="C58" s="19">
        <v>19.4</v>
      </c>
      <c r="D58" s="19">
        <v>40178</v>
      </c>
      <c r="E58" s="18">
        <v>23255</v>
      </c>
      <c r="F58" s="18">
        <v>40178</v>
      </c>
      <c r="G58" s="15">
        <f t="shared" si="1"/>
        <v>100</v>
      </c>
      <c r="H58" s="41">
        <f t="shared" si="2"/>
        <v>172.77144700064503</v>
      </c>
      <c r="I58" s="79">
        <f t="shared" si="0"/>
        <v>40158.6</v>
      </c>
    </row>
    <row r="59" spans="1:9" ht="0.75" customHeight="1" hidden="1">
      <c r="A59" s="16"/>
      <c r="B59" s="17" t="s">
        <v>39</v>
      </c>
      <c r="C59" s="19"/>
      <c r="D59" s="19"/>
      <c r="E59" s="18"/>
      <c r="F59" s="18"/>
      <c r="G59" s="15" t="e">
        <f t="shared" si="1"/>
        <v>#DIV/0!</v>
      </c>
      <c r="H59" s="41" t="e">
        <f t="shared" si="2"/>
        <v>#DIV/0!</v>
      </c>
      <c r="I59" s="79">
        <f t="shared" si="0"/>
        <v>0</v>
      </c>
    </row>
    <row r="60" spans="1:9" ht="27.75" customHeight="1">
      <c r="A60" s="16"/>
      <c r="B60" s="17" t="s">
        <v>54</v>
      </c>
      <c r="C60" s="19">
        <v>0</v>
      </c>
      <c r="D60" s="19">
        <v>-2783</v>
      </c>
      <c r="E60" s="18">
        <v>0</v>
      </c>
      <c r="F60" s="73">
        <v>-2783</v>
      </c>
      <c r="G60" s="15"/>
      <c r="H60" s="41"/>
      <c r="I60" s="79">
        <f t="shared" si="0"/>
        <v>-2783</v>
      </c>
    </row>
    <row r="61" spans="1:9" ht="27" customHeight="1">
      <c r="A61" s="16"/>
      <c r="B61" s="17" t="s">
        <v>83</v>
      </c>
      <c r="C61" s="19">
        <v>0</v>
      </c>
      <c r="D61" s="19">
        <v>434</v>
      </c>
      <c r="E61" s="18">
        <v>0</v>
      </c>
      <c r="F61" s="73">
        <v>585</v>
      </c>
      <c r="G61" s="15"/>
      <c r="H61" s="41"/>
      <c r="I61" s="79">
        <f t="shared" si="0"/>
        <v>434</v>
      </c>
    </row>
    <row r="62" spans="1:9" ht="27" customHeight="1">
      <c r="A62" s="16"/>
      <c r="B62" s="17" t="s">
        <v>82</v>
      </c>
      <c r="C62" s="19"/>
      <c r="D62" s="19">
        <v>913</v>
      </c>
      <c r="E62" s="18">
        <v>913</v>
      </c>
      <c r="F62" s="73">
        <v>913</v>
      </c>
      <c r="G62" s="15"/>
      <c r="H62" s="41"/>
      <c r="I62" s="79"/>
    </row>
    <row r="63" spans="1:9" s="68" customFormat="1" ht="15">
      <c r="A63" s="74"/>
      <c r="B63" s="75" t="s">
        <v>27</v>
      </c>
      <c r="C63" s="76">
        <f>C50+C51+C60+C61</f>
        <v>990058.4</v>
      </c>
      <c r="D63" s="76">
        <f>D50+D51</f>
        <v>1117841.8</v>
      </c>
      <c r="E63" s="76">
        <f>E50+E51</f>
        <v>757734.6000000001</v>
      </c>
      <c r="F63" s="76">
        <f>F50+F51</f>
        <v>1133997</v>
      </c>
      <c r="G63" s="77">
        <f t="shared" si="1"/>
        <v>101.4452134461245</v>
      </c>
      <c r="H63" s="78">
        <f t="shared" si="2"/>
        <v>149.6562252799331</v>
      </c>
      <c r="I63" s="79">
        <f>D63-C63</f>
        <v>127783.40000000002</v>
      </c>
    </row>
    <row r="64" spans="1:9" ht="15">
      <c r="A64" s="16"/>
      <c r="B64" s="33" t="s">
        <v>28</v>
      </c>
      <c r="C64" s="15">
        <f>C79</f>
        <v>0.40000000002328306</v>
      </c>
      <c r="D64" s="15">
        <f>D63-D78</f>
        <v>-12524.199999999953</v>
      </c>
      <c r="E64" s="15">
        <f>E63-E78</f>
        <v>25378.600000000093</v>
      </c>
      <c r="F64" s="15">
        <f>F63-F78</f>
        <v>44330</v>
      </c>
      <c r="G64" s="15"/>
      <c r="H64" s="41"/>
      <c r="I64" s="79">
        <f aca="true" t="shared" si="3" ref="I64:I78">D64-C64</f>
        <v>-12524.599999999977</v>
      </c>
    </row>
    <row r="65" spans="1:9" ht="15">
      <c r="A65" s="16"/>
      <c r="B65" s="34" t="s">
        <v>29</v>
      </c>
      <c r="C65" s="15"/>
      <c r="D65" s="15"/>
      <c r="E65" s="18"/>
      <c r="F65" s="15"/>
      <c r="G65" s="15"/>
      <c r="H65" s="41"/>
      <c r="I65" s="79">
        <f t="shared" si="3"/>
        <v>0</v>
      </c>
    </row>
    <row r="66" spans="1:9" ht="15">
      <c r="A66" s="20">
        <v>1</v>
      </c>
      <c r="B66" s="17" t="s">
        <v>30</v>
      </c>
      <c r="C66" s="18">
        <v>95615</v>
      </c>
      <c r="D66" s="18">
        <v>132521</v>
      </c>
      <c r="E66" s="18">
        <v>87000</v>
      </c>
      <c r="F66" s="18">
        <v>127931</v>
      </c>
      <c r="G66" s="15">
        <f t="shared" si="1"/>
        <v>96.53639800484451</v>
      </c>
      <c r="H66" s="41">
        <f t="shared" si="2"/>
        <v>147.0471264367816</v>
      </c>
      <c r="I66" s="79">
        <f t="shared" si="3"/>
        <v>36906</v>
      </c>
    </row>
    <row r="67" spans="1:9" ht="15">
      <c r="A67" s="20">
        <v>2</v>
      </c>
      <c r="B67" s="17" t="s">
        <v>45</v>
      </c>
      <c r="C67" s="18">
        <v>2353</v>
      </c>
      <c r="D67" s="18">
        <v>2353</v>
      </c>
      <c r="E67" s="18">
        <v>1900</v>
      </c>
      <c r="F67" s="18">
        <v>2353</v>
      </c>
      <c r="G67" s="15">
        <f t="shared" si="1"/>
        <v>100</v>
      </c>
      <c r="H67" s="41">
        <f t="shared" si="2"/>
        <v>123.84210526315789</v>
      </c>
      <c r="I67" s="79">
        <f t="shared" si="3"/>
        <v>0</v>
      </c>
    </row>
    <row r="68" spans="1:9" ht="15">
      <c r="A68" s="20">
        <v>3</v>
      </c>
      <c r="B68" s="17" t="s">
        <v>35</v>
      </c>
      <c r="C68" s="19">
        <v>1531</v>
      </c>
      <c r="D68" s="19">
        <v>2247</v>
      </c>
      <c r="E68" s="18">
        <v>1300</v>
      </c>
      <c r="F68" s="19">
        <v>2100</v>
      </c>
      <c r="G68" s="15">
        <f t="shared" si="1"/>
        <v>93.45794392523365</v>
      </c>
      <c r="H68" s="41">
        <f t="shared" si="2"/>
        <v>161.53846153846155</v>
      </c>
      <c r="I68" s="79">
        <f t="shared" si="3"/>
        <v>716</v>
      </c>
    </row>
    <row r="69" spans="1:9" ht="15">
      <c r="A69" s="20">
        <v>4</v>
      </c>
      <c r="B69" s="17" t="s">
        <v>41</v>
      </c>
      <c r="C69" s="19">
        <v>36516</v>
      </c>
      <c r="D69" s="19">
        <v>46267</v>
      </c>
      <c r="E69" s="18">
        <v>15000</v>
      </c>
      <c r="F69" s="19">
        <v>44887</v>
      </c>
      <c r="G69" s="15">
        <f t="shared" si="1"/>
        <v>97.01731255538505</v>
      </c>
      <c r="H69" s="41">
        <f t="shared" si="2"/>
        <v>299.24666666666667</v>
      </c>
      <c r="I69" s="79">
        <f t="shared" si="3"/>
        <v>9751</v>
      </c>
    </row>
    <row r="70" spans="1:9" ht="15">
      <c r="A70" s="20">
        <v>5</v>
      </c>
      <c r="B70" s="17" t="s">
        <v>36</v>
      </c>
      <c r="C70" s="19">
        <v>77823</v>
      </c>
      <c r="D70" s="19">
        <v>114007</v>
      </c>
      <c r="E70" s="18">
        <v>53000</v>
      </c>
      <c r="F70" s="19">
        <v>95906</v>
      </c>
      <c r="G70" s="15">
        <f t="shared" si="1"/>
        <v>84.12290473391984</v>
      </c>
      <c r="H70" s="41">
        <f t="shared" si="2"/>
        <v>180.9547169811321</v>
      </c>
      <c r="I70" s="79">
        <f t="shared" si="3"/>
        <v>36184</v>
      </c>
    </row>
    <row r="71" spans="1:9" ht="15">
      <c r="A71" s="20">
        <v>6</v>
      </c>
      <c r="B71" s="17" t="s">
        <v>55</v>
      </c>
      <c r="C71" s="19">
        <v>1856</v>
      </c>
      <c r="D71" s="19">
        <v>5187</v>
      </c>
      <c r="E71" s="18">
        <v>860</v>
      </c>
      <c r="F71" s="19">
        <v>860</v>
      </c>
      <c r="G71" s="15">
        <f t="shared" si="1"/>
        <v>16.57991131675342</v>
      </c>
      <c r="H71" s="41">
        <f t="shared" si="2"/>
        <v>100</v>
      </c>
      <c r="I71" s="79">
        <f t="shared" si="3"/>
        <v>3331</v>
      </c>
    </row>
    <row r="72" spans="1:9" ht="15">
      <c r="A72" s="20">
        <v>7</v>
      </c>
      <c r="B72" s="17" t="s">
        <v>31</v>
      </c>
      <c r="C72" s="19">
        <v>664411</v>
      </c>
      <c r="D72" s="19">
        <v>707923</v>
      </c>
      <c r="E72" s="18">
        <v>490000</v>
      </c>
      <c r="F72" s="19">
        <v>702934</v>
      </c>
      <c r="G72" s="15">
        <f t="shared" si="1"/>
        <v>99.29526233785313</v>
      </c>
      <c r="H72" s="41">
        <f t="shared" si="2"/>
        <v>143.45591836734695</v>
      </c>
      <c r="I72" s="79">
        <f t="shared" si="3"/>
        <v>43512</v>
      </c>
    </row>
    <row r="73" spans="1:9" ht="15">
      <c r="A73" s="20">
        <v>8</v>
      </c>
      <c r="B73" s="17" t="s">
        <v>37</v>
      </c>
      <c r="C73" s="19">
        <v>86411</v>
      </c>
      <c r="D73" s="19">
        <v>89798</v>
      </c>
      <c r="E73" s="18">
        <v>65000</v>
      </c>
      <c r="F73" s="19">
        <v>87312</v>
      </c>
      <c r="G73" s="15">
        <f t="shared" si="1"/>
        <v>97.23156417737589</v>
      </c>
      <c r="H73" s="41">
        <f t="shared" si="2"/>
        <v>134.32615384615386</v>
      </c>
      <c r="I73" s="79">
        <f t="shared" si="3"/>
        <v>3387</v>
      </c>
    </row>
    <row r="74" spans="1:9" ht="15">
      <c r="A74" s="20">
        <v>9</v>
      </c>
      <c r="B74" s="17" t="s">
        <v>61</v>
      </c>
      <c r="C74" s="19">
        <v>792</v>
      </c>
      <c r="D74" s="19">
        <v>792</v>
      </c>
      <c r="E74" s="18">
        <v>396</v>
      </c>
      <c r="F74" s="19">
        <v>792</v>
      </c>
      <c r="G74" s="15">
        <f t="shared" si="1"/>
        <v>100</v>
      </c>
      <c r="H74" s="41">
        <f t="shared" si="2"/>
        <v>200</v>
      </c>
      <c r="I74" s="79">
        <f t="shared" si="3"/>
        <v>0</v>
      </c>
    </row>
    <row r="75" spans="1:9" ht="15">
      <c r="A75" s="20">
        <v>10</v>
      </c>
      <c r="B75" s="17" t="s">
        <v>32</v>
      </c>
      <c r="C75" s="19">
        <v>21700</v>
      </c>
      <c r="D75" s="19">
        <v>28014</v>
      </c>
      <c r="E75" s="18">
        <v>17000</v>
      </c>
      <c r="F75" s="19">
        <v>23347</v>
      </c>
      <c r="G75" s="15">
        <f t="shared" si="1"/>
        <v>83.34047262083244</v>
      </c>
      <c r="H75" s="41">
        <f t="shared" si="2"/>
        <v>137.33529411764707</v>
      </c>
      <c r="I75" s="79">
        <f t="shared" si="3"/>
        <v>6314</v>
      </c>
    </row>
    <row r="76" spans="1:9" ht="15">
      <c r="A76" s="20">
        <v>11</v>
      </c>
      <c r="B76" s="36" t="s">
        <v>56</v>
      </c>
      <c r="C76" s="19">
        <v>1050</v>
      </c>
      <c r="D76" s="19">
        <v>1257</v>
      </c>
      <c r="E76" s="23">
        <v>900</v>
      </c>
      <c r="F76" s="19">
        <v>1245</v>
      </c>
      <c r="G76" s="15">
        <f t="shared" si="1"/>
        <v>99.0453460620525</v>
      </c>
      <c r="H76" s="41">
        <f t="shared" si="2"/>
        <v>138.33333333333334</v>
      </c>
      <c r="I76" s="79">
        <f t="shared" si="3"/>
        <v>207</v>
      </c>
    </row>
    <row r="77" spans="1:9" ht="15">
      <c r="A77" s="35">
        <v>12</v>
      </c>
      <c r="B77" s="36" t="s">
        <v>72</v>
      </c>
      <c r="C77" s="61"/>
      <c r="D77" s="61"/>
      <c r="E77" s="23"/>
      <c r="F77" s="61"/>
      <c r="G77" s="15"/>
      <c r="H77" s="41"/>
      <c r="I77" s="79">
        <f t="shared" si="3"/>
        <v>0</v>
      </c>
    </row>
    <row r="78" spans="1:9" s="68" customFormat="1" ht="15" thickBot="1">
      <c r="A78" s="90"/>
      <c r="B78" s="91" t="s">
        <v>33</v>
      </c>
      <c r="C78" s="92">
        <f>C66+C68+C69+C70+C72+C73+C74+C75+C76+C67+C71+C77</f>
        <v>990058</v>
      </c>
      <c r="D78" s="92">
        <f>D66+D68+D69+D70+D72+D73+D74+D75+D76+D67+D71+D77</f>
        <v>1130366</v>
      </c>
      <c r="E78" s="92">
        <f>E66+E68+E69+E70+E72+E73+E74+E75+E76+E67+E71+E77</f>
        <v>732356</v>
      </c>
      <c r="F78" s="92">
        <f>F66+F68+F69+F70+F72+F73+F74+F75+F76+F67+F71+F77</f>
        <v>1089667</v>
      </c>
      <c r="G78" s="76">
        <f t="shared" si="1"/>
        <v>96.39948476865015</v>
      </c>
      <c r="H78" s="78">
        <f t="shared" si="2"/>
        <v>148.78925003686732</v>
      </c>
      <c r="I78" s="79">
        <f t="shared" si="3"/>
        <v>140308</v>
      </c>
    </row>
    <row r="79" spans="1:8" ht="15.75" thickBot="1">
      <c r="A79" s="43"/>
      <c r="B79" s="37" t="s">
        <v>28</v>
      </c>
      <c r="C79" s="38">
        <f>C63-C78</f>
        <v>0.40000000002328306</v>
      </c>
      <c r="D79" s="38">
        <f>D63-D78</f>
        <v>-12524.199999999953</v>
      </c>
      <c r="E79" s="38">
        <f>E63-E78</f>
        <v>25378.600000000093</v>
      </c>
      <c r="F79" s="38">
        <f>F63-F78</f>
        <v>44330</v>
      </c>
      <c r="G79" s="38"/>
      <c r="H79" s="38"/>
    </row>
    <row r="80" spans="1:8" ht="6" customHeight="1">
      <c r="A80" s="40"/>
      <c r="B80" s="39"/>
      <c r="C80" s="39"/>
      <c r="D80" s="4"/>
      <c r="E80" s="4"/>
      <c r="F80" s="4"/>
      <c r="G80" s="4"/>
      <c r="H80" s="4"/>
    </row>
    <row r="81" spans="1:8" ht="14.25">
      <c r="A81" s="105"/>
      <c r="B81" s="108"/>
      <c r="C81" s="106"/>
      <c r="D81" s="106"/>
      <c r="E81" s="106"/>
      <c r="F81" s="106"/>
      <c r="G81" s="106"/>
      <c r="H81" s="106"/>
    </row>
    <row r="82" spans="1:8" ht="27.75" customHeight="1">
      <c r="A82" s="105"/>
      <c r="B82" s="106"/>
      <c r="C82" s="106"/>
      <c r="D82" s="106"/>
      <c r="E82" s="106"/>
      <c r="F82" s="106"/>
      <c r="G82" s="106"/>
      <c r="H82" s="106"/>
    </row>
    <row r="83" spans="1:8" ht="19.5" customHeight="1">
      <c r="A83" s="105"/>
      <c r="B83" s="106"/>
      <c r="C83" s="106"/>
      <c r="D83" s="106"/>
      <c r="E83" s="106"/>
      <c r="F83" s="106"/>
      <c r="G83" s="106"/>
      <c r="H83" s="106"/>
    </row>
  </sheetData>
  <mergeCells count="8">
    <mergeCell ref="A12:H12"/>
    <mergeCell ref="A13:H13"/>
    <mergeCell ref="C15:C17"/>
    <mergeCell ref="D15:D17"/>
    <mergeCell ref="E15:E17"/>
    <mergeCell ref="F15:F17"/>
    <mergeCell ref="G16:G17"/>
    <mergeCell ref="H16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80" max="16383" man="1"/>
  </rowBreaks>
  <colBreaks count="1" manualBreakCount="1">
    <brk id="8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1">
      <selection activeCell="A1" sqref="A1:XFD1048576"/>
    </sheetView>
  </sheetViews>
  <sheetFormatPr defaultColWidth="9.00390625" defaultRowHeight="12.75"/>
  <cols>
    <col min="1" max="1" width="3.75390625" style="0" customWidth="1"/>
    <col min="2" max="2" width="47.625" style="0" customWidth="1"/>
    <col min="3" max="3" width="13.25390625" style="0" customWidth="1"/>
    <col min="4" max="4" width="12.125" style="0" customWidth="1"/>
    <col min="5" max="5" width="11.625" style="0" hidden="1" customWidth="1"/>
    <col min="6" max="6" width="13.625" style="0" customWidth="1"/>
    <col min="7" max="7" width="14.75390625" style="0" customWidth="1"/>
    <col min="8" max="8" width="0.2421875" style="0" hidden="1" customWidth="1"/>
    <col min="9" max="9" width="13.875" style="0" customWidth="1"/>
    <col min="10" max="10" width="12.625" style="0" customWidth="1"/>
  </cols>
  <sheetData>
    <row r="1" spans="2:8" ht="14.25">
      <c r="B1" s="153" t="s">
        <v>71</v>
      </c>
      <c r="C1" s="153"/>
      <c r="D1" s="153"/>
      <c r="E1" s="153"/>
      <c r="F1" s="153"/>
      <c r="G1" s="153"/>
      <c r="H1" s="153"/>
    </row>
    <row r="2" spans="2:8" ht="14.25">
      <c r="B2" s="155" t="s">
        <v>100</v>
      </c>
      <c r="C2" s="155"/>
      <c r="D2" s="155"/>
      <c r="E2" s="155"/>
      <c r="F2" s="155"/>
      <c r="G2" s="155"/>
      <c r="H2" s="155"/>
    </row>
    <row r="4" spans="1:8" ht="15.75" thickBot="1">
      <c r="A4" s="1"/>
      <c r="B4" s="2"/>
      <c r="C4" s="2"/>
      <c r="D4" s="3"/>
      <c r="E4" s="3"/>
      <c r="F4" s="4"/>
      <c r="G4" s="4" t="s">
        <v>87</v>
      </c>
      <c r="H4" s="4"/>
    </row>
    <row r="5" spans="1:8" ht="15" thickBot="1">
      <c r="A5" s="5" t="s">
        <v>0</v>
      </c>
      <c r="B5" s="58" t="s">
        <v>1</v>
      </c>
      <c r="C5" s="157" t="s">
        <v>90</v>
      </c>
      <c r="D5" s="157" t="s">
        <v>89</v>
      </c>
      <c r="E5" s="157" t="s">
        <v>84</v>
      </c>
      <c r="F5" s="157" t="s">
        <v>101</v>
      </c>
      <c r="G5" s="164" t="s">
        <v>97</v>
      </c>
      <c r="H5" s="7"/>
    </row>
    <row r="6" spans="1:8" ht="14.25">
      <c r="A6" s="8"/>
      <c r="B6" s="59"/>
      <c r="C6" s="162"/>
      <c r="D6" s="162"/>
      <c r="E6" s="162"/>
      <c r="F6" s="162"/>
      <c r="G6" s="165"/>
      <c r="H6" s="157" t="s">
        <v>64</v>
      </c>
    </row>
    <row r="7" spans="1:8" ht="15" thickBot="1">
      <c r="A7" s="8"/>
      <c r="B7" s="59"/>
      <c r="C7" s="163"/>
      <c r="D7" s="163"/>
      <c r="E7" s="163"/>
      <c r="F7" s="163"/>
      <c r="G7" s="166"/>
      <c r="H7" s="163"/>
    </row>
    <row r="8" spans="1:8" ht="15">
      <c r="A8" s="9"/>
      <c r="B8" s="10" t="s">
        <v>3</v>
      </c>
      <c r="C8" s="60"/>
      <c r="D8" s="11"/>
      <c r="E8" s="11"/>
      <c r="F8" s="11"/>
      <c r="G8" s="11"/>
      <c r="H8" s="12"/>
    </row>
    <row r="9" spans="1:8" ht="14.25">
      <c r="A9" s="13">
        <v>1</v>
      </c>
      <c r="B9" s="14" t="s">
        <v>4</v>
      </c>
      <c r="C9" s="99">
        <v>387957</v>
      </c>
      <c r="D9" s="99">
        <v>367754</v>
      </c>
      <c r="E9" s="99">
        <v>265157.2</v>
      </c>
      <c r="F9" s="15">
        <v>373850</v>
      </c>
      <c r="G9" s="15">
        <f>F9/D9*100</f>
        <v>101.65762982863544</v>
      </c>
      <c r="H9" s="41">
        <f>F9/E9*100</f>
        <v>140.99183427793022</v>
      </c>
    </row>
    <row r="10" spans="1:9" ht="14.25">
      <c r="A10" s="13">
        <v>2</v>
      </c>
      <c r="B10" s="14" t="s">
        <v>5</v>
      </c>
      <c r="C10" s="15">
        <f>C11+C12+C13+C14</f>
        <v>29558</v>
      </c>
      <c r="D10" s="15">
        <f>D11+D12+D13+D14</f>
        <v>28005</v>
      </c>
      <c r="E10" s="15">
        <f>E11+E12+E13+E14</f>
        <v>23918</v>
      </c>
      <c r="F10" s="15">
        <f>F11+F12+F13+F14</f>
        <v>28014</v>
      </c>
      <c r="G10" s="15">
        <f aca="true" t="shared" si="0" ref="G10:G66">F10/D10*100</f>
        <v>100.03213711837171</v>
      </c>
      <c r="H10" s="41">
        <f aca="true" t="shared" si="1" ref="H10:H66">F10/E10*100</f>
        <v>117.12517769044236</v>
      </c>
      <c r="I10" s="116"/>
    </row>
    <row r="11" spans="1:9" ht="15">
      <c r="A11" s="16"/>
      <c r="B11" s="17" t="s">
        <v>6</v>
      </c>
      <c r="C11" s="18">
        <v>334</v>
      </c>
      <c r="D11" s="18">
        <v>429</v>
      </c>
      <c r="E11" s="18">
        <v>262</v>
      </c>
      <c r="F11" s="18">
        <v>436</v>
      </c>
      <c r="G11" s="15">
        <f t="shared" si="0"/>
        <v>101.63170163170163</v>
      </c>
      <c r="H11" s="41"/>
      <c r="I11" s="113"/>
    </row>
    <row r="12" spans="1:9" ht="15">
      <c r="A12" s="16"/>
      <c r="B12" s="17" t="s">
        <v>7</v>
      </c>
      <c r="C12" s="18">
        <v>19543</v>
      </c>
      <c r="D12" s="18">
        <v>17218</v>
      </c>
      <c r="E12" s="18">
        <v>16829</v>
      </c>
      <c r="F12" s="18">
        <v>17220</v>
      </c>
      <c r="G12" s="15">
        <f t="shared" si="0"/>
        <v>100.0116157509583</v>
      </c>
      <c r="H12" s="41">
        <f t="shared" si="1"/>
        <v>102.32337037257115</v>
      </c>
      <c r="I12" s="113"/>
    </row>
    <row r="13" spans="1:9" ht="15">
      <c r="A13" s="16"/>
      <c r="B13" s="17" t="s">
        <v>47</v>
      </c>
      <c r="C13" s="18">
        <v>9500</v>
      </c>
      <c r="D13" s="18">
        <v>10256</v>
      </c>
      <c r="E13" s="18">
        <v>6765</v>
      </c>
      <c r="F13" s="18">
        <v>10256</v>
      </c>
      <c r="G13" s="15">
        <f t="shared" si="0"/>
        <v>100</v>
      </c>
      <c r="H13" s="41">
        <f t="shared" si="1"/>
        <v>151.6038433111604</v>
      </c>
      <c r="I13" s="113"/>
    </row>
    <row r="14" spans="1:9" ht="15">
      <c r="A14" s="16"/>
      <c r="B14" s="17" t="s">
        <v>51</v>
      </c>
      <c r="C14" s="18">
        <v>181</v>
      </c>
      <c r="D14" s="18">
        <v>102</v>
      </c>
      <c r="E14" s="18">
        <v>62</v>
      </c>
      <c r="F14" s="18">
        <v>102</v>
      </c>
      <c r="G14" s="15">
        <f t="shared" si="0"/>
        <v>100</v>
      </c>
      <c r="H14" s="41">
        <f t="shared" si="1"/>
        <v>164.51612903225808</v>
      </c>
      <c r="I14" s="113"/>
    </row>
    <row r="15" spans="1:8" ht="14.25">
      <c r="A15" s="13">
        <v>3</v>
      </c>
      <c r="B15" s="14" t="s">
        <v>8</v>
      </c>
      <c r="C15" s="93">
        <f>C16+C20+C21</f>
        <v>94501</v>
      </c>
      <c r="D15" s="93">
        <f>D16+D20+D21</f>
        <v>113272</v>
      </c>
      <c r="E15" s="93">
        <f>E16+E20+E21</f>
        <v>47525</v>
      </c>
      <c r="F15" s="93">
        <f>F16+F20+F21</f>
        <v>114818</v>
      </c>
      <c r="G15" s="15">
        <f t="shared" si="0"/>
        <v>101.36485627516068</v>
      </c>
      <c r="H15" s="41">
        <f t="shared" si="1"/>
        <v>241.59495002630194</v>
      </c>
    </row>
    <row r="16" spans="1:9" ht="15">
      <c r="A16" s="20"/>
      <c r="B16" s="17" t="s">
        <v>9</v>
      </c>
      <c r="C16" s="18">
        <v>9459</v>
      </c>
      <c r="D16" s="18">
        <v>12594</v>
      </c>
      <c r="E16" s="18">
        <v>736</v>
      </c>
      <c r="F16" s="18">
        <v>12676</v>
      </c>
      <c r="G16" s="15">
        <f t="shared" si="0"/>
        <v>100.65110370017469</v>
      </c>
      <c r="H16" s="41">
        <f t="shared" si="1"/>
        <v>1722.2826086956522</v>
      </c>
      <c r="I16" s="113"/>
    </row>
    <row r="17" spans="1:8" ht="0.6" hidden="1">
      <c r="A17" s="20"/>
      <c r="B17" s="17" t="s">
        <v>10</v>
      </c>
      <c r="C17" s="18"/>
      <c r="D17" s="18"/>
      <c r="E17" s="18"/>
      <c r="F17" s="18"/>
      <c r="G17" s="15" t="e">
        <f t="shared" si="0"/>
        <v>#DIV/0!</v>
      </c>
      <c r="H17" s="41" t="e">
        <f t="shared" si="1"/>
        <v>#DIV/0!</v>
      </c>
    </row>
    <row r="18" spans="1:8" ht="15" customHeight="1" hidden="1">
      <c r="A18" s="20"/>
      <c r="B18" s="17" t="s">
        <v>11</v>
      </c>
      <c r="C18" s="18"/>
      <c r="D18" s="18"/>
      <c r="E18" s="18"/>
      <c r="F18" s="18"/>
      <c r="G18" s="15" t="e">
        <f t="shared" si="0"/>
        <v>#DIV/0!</v>
      </c>
      <c r="H18" s="41" t="e">
        <f t="shared" si="1"/>
        <v>#DIV/0!</v>
      </c>
    </row>
    <row r="19" spans="1:8" ht="15" customHeight="1" hidden="1">
      <c r="A19" s="20"/>
      <c r="B19" s="17" t="s">
        <v>12</v>
      </c>
      <c r="C19" s="18"/>
      <c r="D19" s="18"/>
      <c r="E19" s="18"/>
      <c r="F19" s="18"/>
      <c r="G19" s="15" t="e">
        <f t="shared" si="0"/>
        <v>#DIV/0!</v>
      </c>
      <c r="H19" s="41" t="e">
        <f t="shared" si="1"/>
        <v>#DIV/0!</v>
      </c>
    </row>
    <row r="20" spans="1:9" ht="15" customHeight="1">
      <c r="A20" s="20"/>
      <c r="B20" s="17" t="s">
        <v>80</v>
      </c>
      <c r="C20" s="18">
        <v>42</v>
      </c>
      <c r="D20" s="18">
        <v>70</v>
      </c>
      <c r="E20" s="18">
        <v>0</v>
      </c>
      <c r="F20" s="18">
        <v>70</v>
      </c>
      <c r="G20" s="15">
        <f t="shared" si="0"/>
        <v>100</v>
      </c>
      <c r="H20" s="41" t="e">
        <f t="shared" si="1"/>
        <v>#DIV/0!</v>
      </c>
      <c r="I20" s="113"/>
    </row>
    <row r="21" spans="1:22" ht="15">
      <c r="A21" s="20"/>
      <c r="B21" s="17" t="s">
        <v>13</v>
      </c>
      <c r="C21" s="97">
        <v>85000</v>
      </c>
      <c r="D21" s="97">
        <v>100608</v>
      </c>
      <c r="E21" s="97">
        <v>46789</v>
      </c>
      <c r="F21" s="97">
        <v>102072</v>
      </c>
      <c r="G21" s="15">
        <f t="shared" si="0"/>
        <v>101.45515267175573</v>
      </c>
      <c r="H21" s="62">
        <f t="shared" si="1"/>
        <v>218.15383957767853</v>
      </c>
      <c r="I21" s="114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8" s="46" customFormat="1" ht="14.25">
      <c r="A22" s="64">
        <v>4</v>
      </c>
      <c r="B22" s="14" t="s">
        <v>65</v>
      </c>
      <c r="C22" s="96">
        <f>C23</f>
        <v>5568</v>
      </c>
      <c r="D22" s="96">
        <f>D23</f>
        <v>4700</v>
      </c>
      <c r="E22" s="96">
        <f>E23</f>
        <v>4848</v>
      </c>
      <c r="F22" s="107">
        <f>F23</f>
        <v>4711</v>
      </c>
      <c r="G22" s="15">
        <f t="shared" si="0"/>
        <v>100.23404255319149</v>
      </c>
      <c r="H22" s="62">
        <f>F22/E22*100</f>
        <v>97.17409240924091</v>
      </c>
    </row>
    <row r="23" spans="1:8" s="46" customFormat="1" ht="15">
      <c r="A23" s="42"/>
      <c r="B23" s="27" t="s">
        <v>14</v>
      </c>
      <c r="C23" s="28">
        <f>C24+C25+C26</f>
        <v>5568</v>
      </c>
      <c r="D23" s="28">
        <f>D24+D25+D26</f>
        <v>4700</v>
      </c>
      <c r="E23" s="28">
        <f>E24+E25+E26</f>
        <v>4848</v>
      </c>
      <c r="F23" s="28">
        <f>F24+F25+F26</f>
        <v>4711</v>
      </c>
      <c r="G23" s="15">
        <f t="shared" si="0"/>
        <v>100.23404255319149</v>
      </c>
      <c r="H23" s="62">
        <f>F23/E23*100</f>
        <v>97.17409240924091</v>
      </c>
    </row>
    <row r="24" spans="1:21" s="46" customFormat="1" ht="15">
      <c r="A24" s="32"/>
      <c r="B24" s="29" t="s">
        <v>15</v>
      </c>
      <c r="C24" s="18">
        <v>220</v>
      </c>
      <c r="D24" s="18">
        <v>170</v>
      </c>
      <c r="E24" s="18">
        <v>180</v>
      </c>
      <c r="F24" s="18">
        <v>181</v>
      </c>
      <c r="G24" s="15">
        <f t="shared" si="0"/>
        <v>106.47058823529412</v>
      </c>
      <c r="H24" s="41">
        <f>F24/E24*100</f>
        <v>100.55555555555556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46" customFormat="1" ht="15">
      <c r="A25" s="32"/>
      <c r="B25" s="30" t="s">
        <v>16</v>
      </c>
      <c r="C25" s="18">
        <v>5328</v>
      </c>
      <c r="D25" s="18">
        <v>4380</v>
      </c>
      <c r="E25" s="18">
        <v>4661</v>
      </c>
      <c r="F25" s="18">
        <v>4380</v>
      </c>
      <c r="G25" s="15">
        <f t="shared" si="0"/>
        <v>100</v>
      </c>
      <c r="H25" s="41">
        <f t="shared" si="1"/>
        <v>93.97125080454838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46" customFormat="1" ht="15">
      <c r="A26" s="32"/>
      <c r="B26" s="30" t="s">
        <v>60</v>
      </c>
      <c r="C26" s="18">
        <v>20</v>
      </c>
      <c r="D26" s="18">
        <v>150</v>
      </c>
      <c r="E26" s="18">
        <v>7</v>
      </c>
      <c r="F26" s="18">
        <v>150</v>
      </c>
      <c r="G26" s="15">
        <f t="shared" si="0"/>
        <v>100</v>
      </c>
      <c r="H26" s="15">
        <f t="shared" si="1"/>
        <v>2142.8571428571427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109" customFormat="1" ht="14.25">
      <c r="A27" s="13">
        <v>5</v>
      </c>
      <c r="B27" s="14" t="s">
        <v>67</v>
      </c>
      <c r="C27" s="93">
        <v>20300</v>
      </c>
      <c r="D27" s="93">
        <v>20300</v>
      </c>
      <c r="E27" s="15">
        <v>13203</v>
      </c>
      <c r="F27" s="15">
        <v>21979</v>
      </c>
      <c r="G27" s="15">
        <f t="shared" si="0"/>
        <v>108.27093596059115</v>
      </c>
      <c r="H27" s="15">
        <f t="shared" si="1"/>
        <v>166.46974172536545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s="46" customFormat="1" ht="14.25">
      <c r="A28" s="94">
        <v>6</v>
      </c>
      <c r="B28" s="14" t="s">
        <v>79</v>
      </c>
      <c r="C28" s="95">
        <v>74</v>
      </c>
      <c r="D28" s="95">
        <v>254</v>
      </c>
      <c r="E28" s="95">
        <v>249</v>
      </c>
      <c r="F28" s="15">
        <v>254</v>
      </c>
      <c r="G28" s="15">
        <f t="shared" si="0"/>
        <v>100</v>
      </c>
      <c r="H28" s="41">
        <f t="shared" si="1"/>
        <v>102.00803212851406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s="110" customFormat="1" ht="15">
      <c r="A29" s="51"/>
      <c r="B29" s="52" t="s">
        <v>52</v>
      </c>
      <c r="C29" s="98">
        <f>C9+C10+C15+C22+C27+C28</f>
        <v>537958</v>
      </c>
      <c r="D29" s="98">
        <f>D9+D10+D15+D22+D27+D28</f>
        <v>534285</v>
      </c>
      <c r="E29" s="98">
        <f>E9+E10+E15+E22+E27+E28</f>
        <v>354900.2</v>
      </c>
      <c r="F29" s="98">
        <f>F9+F10+F15+F22+F27+F28</f>
        <v>543626</v>
      </c>
      <c r="G29" s="15">
        <f t="shared" si="0"/>
        <v>101.7483178453447</v>
      </c>
      <c r="H29" s="15">
        <f t="shared" si="1"/>
        <v>153.17714670208696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9" s="46" customFormat="1" ht="28.5">
      <c r="A30" s="64"/>
      <c r="B30" s="14" t="s">
        <v>40</v>
      </c>
      <c r="C30" s="99">
        <v>4006</v>
      </c>
      <c r="D30" s="99">
        <v>3548</v>
      </c>
      <c r="E30" s="99">
        <v>4327.4</v>
      </c>
      <c r="F30" s="99">
        <v>3548</v>
      </c>
      <c r="G30" s="15">
        <f t="shared" si="0"/>
        <v>100</v>
      </c>
      <c r="H30" s="15">
        <f t="shared" si="1"/>
        <v>81.98918519203218</v>
      </c>
      <c r="I30" s="115"/>
    </row>
    <row r="31" spans="1:8" ht="28.5">
      <c r="A31" s="65">
        <v>7</v>
      </c>
      <c r="B31" s="25" t="s">
        <v>66</v>
      </c>
      <c r="C31" s="100">
        <f>C32+C33+C34+C35</f>
        <v>18497</v>
      </c>
      <c r="D31" s="100">
        <f>D32+D33+D34+D35</f>
        <v>15935</v>
      </c>
      <c r="E31" s="100">
        <f>E32+E33+E34</f>
        <v>6023</v>
      </c>
      <c r="F31" s="100">
        <f>F32+F33+F34+F35</f>
        <v>15959</v>
      </c>
      <c r="G31" s="15">
        <f t="shared" si="0"/>
        <v>100.15061186068404</v>
      </c>
      <c r="H31" s="15">
        <f t="shared" si="1"/>
        <v>264.96762410758754</v>
      </c>
    </row>
    <row r="32" spans="1:8" ht="15">
      <c r="A32" s="31"/>
      <c r="B32" s="27" t="s">
        <v>21</v>
      </c>
      <c r="C32" s="101">
        <v>14560</v>
      </c>
      <c r="D32" s="101">
        <v>14078</v>
      </c>
      <c r="E32" s="101">
        <v>5743</v>
      </c>
      <c r="F32" s="101">
        <v>14103</v>
      </c>
      <c r="G32" s="15">
        <f t="shared" si="0"/>
        <v>100.17758204290381</v>
      </c>
      <c r="H32" s="15">
        <f t="shared" si="1"/>
        <v>245.5685181960648</v>
      </c>
    </row>
    <row r="33" spans="1:8" ht="15">
      <c r="A33" s="32"/>
      <c r="B33" s="70" t="s">
        <v>22</v>
      </c>
      <c r="C33" s="102">
        <v>2000</v>
      </c>
      <c r="D33" s="102">
        <v>1703</v>
      </c>
      <c r="E33" s="102">
        <v>280</v>
      </c>
      <c r="F33" s="102">
        <v>1702</v>
      </c>
      <c r="G33" s="72">
        <f t="shared" si="0"/>
        <v>99.94128009395185</v>
      </c>
      <c r="H33" s="15">
        <f t="shared" si="1"/>
        <v>607.8571428571428</v>
      </c>
    </row>
    <row r="34" spans="1:8" ht="15">
      <c r="A34" s="32"/>
      <c r="B34" s="30" t="s">
        <v>81</v>
      </c>
      <c r="C34" s="102">
        <v>53</v>
      </c>
      <c r="D34" s="102">
        <v>2</v>
      </c>
      <c r="E34" s="102">
        <v>0</v>
      </c>
      <c r="F34" s="102">
        <v>2</v>
      </c>
      <c r="G34" s="72">
        <f t="shared" si="0"/>
        <v>100</v>
      </c>
      <c r="H34" s="15" t="e">
        <f t="shared" si="1"/>
        <v>#DIV/0!</v>
      </c>
    </row>
    <row r="35" spans="1:8" ht="15">
      <c r="A35" s="32"/>
      <c r="B35" s="30" t="s">
        <v>88</v>
      </c>
      <c r="C35" s="102">
        <v>1884</v>
      </c>
      <c r="D35" s="102">
        <v>152</v>
      </c>
      <c r="E35" s="102"/>
      <c r="F35" s="102">
        <v>152</v>
      </c>
      <c r="G35" s="72"/>
      <c r="H35" s="15"/>
    </row>
    <row r="36" spans="1:9" ht="14.25">
      <c r="A36" s="13">
        <v>8</v>
      </c>
      <c r="B36" s="14" t="s">
        <v>23</v>
      </c>
      <c r="C36" s="99">
        <v>0</v>
      </c>
      <c r="D36" s="99">
        <v>527</v>
      </c>
      <c r="E36" s="99">
        <v>7790</v>
      </c>
      <c r="F36" s="99">
        <v>816</v>
      </c>
      <c r="G36" s="72">
        <f t="shared" si="0"/>
        <v>154.83870967741936</v>
      </c>
      <c r="H36" s="15">
        <f t="shared" si="1"/>
        <v>10.474967907573813</v>
      </c>
      <c r="I36" s="115"/>
    </row>
    <row r="37" spans="1:9" ht="14.25">
      <c r="A37" s="13">
        <v>9</v>
      </c>
      <c r="B37" s="14" t="s">
        <v>24</v>
      </c>
      <c r="C37" s="99">
        <v>4719</v>
      </c>
      <c r="D37" s="99">
        <v>5736</v>
      </c>
      <c r="E37" s="99">
        <v>3276</v>
      </c>
      <c r="F37" s="99">
        <v>5890</v>
      </c>
      <c r="G37" s="15">
        <f t="shared" si="0"/>
        <v>102.68479776847978</v>
      </c>
      <c r="H37" s="15">
        <f t="shared" si="1"/>
        <v>179.7924297924298</v>
      </c>
      <c r="I37" s="115"/>
    </row>
    <row r="38" spans="1:9" ht="28.5">
      <c r="A38" s="13">
        <v>10</v>
      </c>
      <c r="B38" s="14" t="s">
        <v>98</v>
      </c>
      <c r="C38" s="99">
        <v>2622</v>
      </c>
      <c r="D38" s="99">
        <v>7647</v>
      </c>
      <c r="E38" s="99">
        <v>2034</v>
      </c>
      <c r="F38" s="99">
        <v>7647</v>
      </c>
      <c r="G38" s="15">
        <f t="shared" si="0"/>
        <v>100</v>
      </c>
      <c r="H38" s="15">
        <f t="shared" si="1"/>
        <v>375.9587020648968</v>
      </c>
      <c r="I38" s="115"/>
    </row>
    <row r="39" spans="1:9" ht="14.25">
      <c r="A39" s="13">
        <v>11</v>
      </c>
      <c r="B39" s="14" t="s">
        <v>99</v>
      </c>
      <c r="C39" s="99"/>
      <c r="D39" s="111">
        <v>2418</v>
      </c>
      <c r="E39" s="99"/>
      <c r="F39" s="99">
        <v>3249</v>
      </c>
      <c r="G39" s="15">
        <f t="shared" si="0"/>
        <v>134.36724565756825</v>
      </c>
      <c r="H39" s="15"/>
      <c r="I39" s="117"/>
    </row>
    <row r="40" spans="1:8" s="55" customFormat="1" ht="15">
      <c r="A40" s="56"/>
      <c r="B40" s="57" t="s">
        <v>53</v>
      </c>
      <c r="C40" s="103">
        <f>C30+C31+C36+C37+C38+C39</f>
        <v>29844</v>
      </c>
      <c r="D40" s="103">
        <f aca="true" t="shared" si="2" ref="D40:G40">D30+D31+D36+D37+D38+D39</f>
        <v>35811</v>
      </c>
      <c r="E40" s="103">
        <f t="shared" si="2"/>
        <v>23450.4</v>
      </c>
      <c r="F40" s="103">
        <f t="shared" si="2"/>
        <v>37109</v>
      </c>
      <c r="G40" s="103">
        <f t="shared" si="2"/>
        <v>692.0413649641514</v>
      </c>
      <c r="H40" s="15">
        <f>F40/E40*100</f>
        <v>158.24463548596185</v>
      </c>
    </row>
    <row r="41" spans="1:8" s="84" customFormat="1" ht="15">
      <c r="A41" s="80"/>
      <c r="B41" s="81" t="s">
        <v>25</v>
      </c>
      <c r="C41" s="104">
        <f>C29+C40</f>
        <v>567802</v>
      </c>
      <c r="D41" s="104">
        <f>D29+D40</f>
        <v>570096</v>
      </c>
      <c r="E41" s="104" t="e">
        <f>E29+E40+#REF!</f>
        <v>#REF!</v>
      </c>
      <c r="F41" s="104">
        <f>F29+F40</f>
        <v>580735</v>
      </c>
      <c r="G41" s="82">
        <f t="shared" si="0"/>
        <v>101.86617692458815</v>
      </c>
      <c r="H41" s="82" t="e">
        <f t="shared" si="1"/>
        <v>#REF!</v>
      </c>
    </row>
    <row r="42" spans="1:8" s="89" customFormat="1" ht="15">
      <c r="A42" s="85"/>
      <c r="B42" s="86" t="s">
        <v>26</v>
      </c>
      <c r="C42" s="87">
        <f>C44+C45+C46+C48+C49+C50</f>
        <v>468093</v>
      </c>
      <c r="D42" s="87">
        <f>D44+D45+D46+D48+D49+D50</f>
        <v>560840</v>
      </c>
      <c r="E42" s="87">
        <f>E44+E45+E46+E48+E49+E50</f>
        <v>379384</v>
      </c>
      <c r="F42" s="87">
        <f>F44+F45+F46+F48+F49+F50</f>
        <v>561540</v>
      </c>
      <c r="G42" s="83">
        <f t="shared" si="0"/>
        <v>100.12481278082876</v>
      </c>
      <c r="H42" s="88">
        <f t="shared" si="1"/>
        <v>148.01362208211205</v>
      </c>
    </row>
    <row r="43" spans="1:8" ht="15">
      <c r="A43" s="16"/>
      <c r="B43" s="17" t="s">
        <v>44</v>
      </c>
      <c r="C43" s="19"/>
      <c r="D43" s="19"/>
      <c r="E43" s="18"/>
      <c r="F43" s="18"/>
      <c r="G43" s="15"/>
      <c r="H43" s="15"/>
    </row>
    <row r="44" spans="1:8" ht="15">
      <c r="A44" s="16"/>
      <c r="B44" s="17" t="s">
        <v>46</v>
      </c>
      <c r="C44" s="19">
        <v>318980</v>
      </c>
      <c r="D44" s="19">
        <v>312763</v>
      </c>
      <c r="E44" s="18">
        <v>226916</v>
      </c>
      <c r="F44" s="18">
        <v>312763</v>
      </c>
      <c r="G44" s="15">
        <f t="shared" si="0"/>
        <v>100</v>
      </c>
      <c r="H44" s="41">
        <f t="shared" si="1"/>
        <v>137.83206120326466</v>
      </c>
    </row>
    <row r="45" spans="1:8" ht="15">
      <c r="A45" s="16"/>
      <c r="B45" s="17" t="s">
        <v>34</v>
      </c>
      <c r="C45" s="19">
        <v>149113</v>
      </c>
      <c r="D45" s="19">
        <v>211595</v>
      </c>
      <c r="E45" s="18">
        <v>128300</v>
      </c>
      <c r="F45" s="18">
        <v>211595</v>
      </c>
      <c r="G45" s="15">
        <f t="shared" si="0"/>
        <v>100</v>
      </c>
      <c r="H45" s="41">
        <f t="shared" si="1"/>
        <v>164.92205767731878</v>
      </c>
    </row>
    <row r="46" spans="1:8" ht="15">
      <c r="A46" s="16"/>
      <c r="B46" s="17" t="s">
        <v>38</v>
      </c>
      <c r="C46" s="19"/>
      <c r="D46" s="19">
        <v>39435</v>
      </c>
      <c r="E46" s="18">
        <v>23255</v>
      </c>
      <c r="F46" s="18">
        <v>39435</v>
      </c>
      <c r="G46" s="15">
        <f t="shared" si="0"/>
        <v>100</v>
      </c>
      <c r="H46" s="41">
        <f t="shared" si="1"/>
        <v>169.57643517523113</v>
      </c>
    </row>
    <row r="47" spans="1:8" ht="15">
      <c r="A47" s="16"/>
      <c r="B47" s="17" t="s">
        <v>39</v>
      </c>
      <c r="C47" s="19"/>
      <c r="D47" s="19"/>
      <c r="E47" s="18"/>
      <c r="F47" s="18"/>
      <c r="G47" s="15" t="e">
        <f t="shared" si="0"/>
        <v>#DIV/0!</v>
      </c>
      <c r="H47" s="41" t="e">
        <f t="shared" si="1"/>
        <v>#DIV/0!</v>
      </c>
    </row>
    <row r="48" spans="1:8" ht="30">
      <c r="A48" s="16"/>
      <c r="B48" s="17" t="s">
        <v>54</v>
      </c>
      <c r="C48" s="19">
        <v>0</v>
      </c>
      <c r="D48" s="19">
        <v>-6123</v>
      </c>
      <c r="E48" s="18">
        <v>0</v>
      </c>
      <c r="F48" s="73">
        <v>-6123</v>
      </c>
      <c r="G48" s="15"/>
      <c r="H48" s="41"/>
    </row>
    <row r="49" spans="1:8" ht="30">
      <c r="A49" s="16"/>
      <c r="B49" s="17" t="s">
        <v>83</v>
      </c>
      <c r="C49" s="19">
        <v>0</v>
      </c>
      <c r="D49" s="19">
        <v>3047</v>
      </c>
      <c r="E49" s="18">
        <v>0</v>
      </c>
      <c r="F49" s="73">
        <v>3747</v>
      </c>
      <c r="G49" s="15"/>
      <c r="H49" s="41"/>
    </row>
    <row r="50" spans="1:8" ht="30">
      <c r="A50" s="16"/>
      <c r="B50" s="17" t="s">
        <v>82</v>
      </c>
      <c r="C50" s="19"/>
      <c r="D50" s="19">
        <v>123</v>
      </c>
      <c r="E50" s="18">
        <v>913</v>
      </c>
      <c r="F50" s="73">
        <v>123</v>
      </c>
      <c r="G50" s="15"/>
      <c r="H50" s="41"/>
    </row>
    <row r="51" spans="1:8" s="68" customFormat="1" ht="15">
      <c r="A51" s="74"/>
      <c r="B51" s="75" t="s">
        <v>27</v>
      </c>
      <c r="C51" s="76">
        <f>C41+C42+C48+C49</f>
        <v>1035895</v>
      </c>
      <c r="D51" s="76">
        <f>D41+D42</f>
        <v>1130936</v>
      </c>
      <c r="E51" s="76" t="e">
        <f>E41+E42</f>
        <v>#REF!</v>
      </c>
      <c r="F51" s="76">
        <f>F41+F42</f>
        <v>1142275</v>
      </c>
      <c r="G51" s="76">
        <f t="shared" si="0"/>
        <v>101.00262083796076</v>
      </c>
      <c r="H51" s="78" t="e">
        <f t="shared" si="1"/>
        <v>#REF!</v>
      </c>
    </row>
    <row r="52" spans="1:8" ht="15">
      <c r="A52" s="16"/>
      <c r="B52" s="33" t="s">
        <v>28</v>
      </c>
      <c r="C52" s="15">
        <f>C67</f>
        <v>-0.04999999993015081</v>
      </c>
      <c r="D52" s="15">
        <f>D51-D66</f>
        <v>-60833</v>
      </c>
      <c r="E52" s="15" t="e">
        <f>E51-E66</f>
        <v>#REF!</v>
      </c>
      <c r="F52" s="15">
        <f>F51-F66</f>
        <v>-20500</v>
      </c>
      <c r="G52" s="15"/>
      <c r="H52" s="41"/>
    </row>
    <row r="53" spans="1:8" ht="15">
      <c r="A53" s="16"/>
      <c r="B53" s="34" t="s">
        <v>29</v>
      </c>
      <c r="C53" s="15"/>
      <c r="D53" s="15"/>
      <c r="E53" s="18"/>
      <c r="F53" s="15"/>
      <c r="G53" s="15"/>
      <c r="H53" s="41"/>
    </row>
    <row r="54" spans="1:8" ht="15">
      <c r="A54" s="20">
        <v>1</v>
      </c>
      <c r="B54" s="17" t="s">
        <v>30</v>
      </c>
      <c r="C54" s="18">
        <v>97301</v>
      </c>
      <c r="D54" s="18">
        <v>133949</v>
      </c>
      <c r="E54" s="18">
        <v>87000</v>
      </c>
      <c r="F54" s="18">
        <v>130054</v>
      </c>
      <c r="G54" s="15">
        <f t="shared" si="0"/>
        <v>97.0921768732876</v>
      </c>
      <c r="H54" s="41">
        <f t="shared" si="1"/>
        <v>149.48735632183906</v>
      </c>
    </row>
    <row r="55" spans="1:8" ht="15">
      <c r="A55" s="20">
        <v>2</v>
      </c>
      <c r="B55" s="17" t="s">
        <v>45</v>
      </c>
      <c r="C55" s="18">
        <v>2404.2</v>
      </c>
      <c r="D55" s="18">
        <v>2404</v>
      </c>
      <c r="E55" s="18">
        <v>1900</v>
      </c>
      <c r="F55" s="18">
        <v>2404</v>
      </c>
      <c r="G55" s="15">
        <f t="shared" si="0"/>
        <v>100</v>
      </c>
      <c r="H55" s="41">
        <f t="shared" si="1"/>
        <v>126.52631578947368</v>
      </c>
    </row>
    <row r="56" spans="1:8" ht="15">
      <c r="A56" s="20">
        <v>3</v>
      </c>
      <c r="B56" s="17" t="s">
        <v>35</v>
      </c>
      <c r="C56" s="19">
        <v>2218.1</v>
      </c>
      <c r="D56" s="19">
        <v>2455</v>
      </c>
      <c r="E56" s="18">
        <v>1300</v>
      </c>
      <c r="F56" s="19">
        <v>2455</v>
      </c>
      <c r="G56" s="15">
        <f t="shared" si="0"/>
        <v>100</v>
      </c>
      <c r="H56" s="41">
        <f t="shared" si="1"/>
        <v>188.84615384615384</v>
      </c>
    </row>
    <row r="57" spans="1:8" ht="15">
      <c r="A57" s="20">
        <v>4</v>
      </c>
      <c r="B57" s="17" t="s">
        <v>41</v>
      </c>
      <c r="C57" s="19">
        <v>39918</v>
      </c>
      <c r="D57" s="19">
        <v>64794</v>
      </c>
      <c r="E57" s="18">
        <v>15000</v>
      </c>
      <c r="F57" s="19">
        <v>57331</v>
      </c>
      <c r="G57" s="15">
        <f t="shared" si="0"/>
        <v>88.48195820600672</v>
      </c>
      <c r="H57" s="41">
        <f t="shared" si="1"/>
        <v>382.20666666666665</v>
      </c>
    </row>
    <row r="58" spans="1:8" ht="15">
      <c r="A58" s="20">
        <v>5</v>
      </c>
      <c r="B58" s="17" t="s">
        <v>36</v>
      </c>
      <c r="C58" s="19">
        <v>77741</v>
      </c>
      <c r="D58" s="19">
        <v>100916</v>
      </c>
      <c r="E58" s="18">
        <v>53000</v>
      </c>
      <c r="F58" s="19">
        <v>93738</v>
      </c>
      <c r="G58" s="15">
        <f t="shared" si="0"/>
        <v>92.88715367236117</v>
      </c>
      <c r="H58" s="41">
        <f t="shared" si="1"/>
        <v>176.86415094339623</v>
      </c>
    </row>
    <row r="59" spans="1:8" ht="15">
      <c r="A59" s="20">
        <v>6</v>
      </c>
      <c r="B59" s="17" t="s">
        <v>55</v>
      </c>
      <c r="C59" s="19">
        <v>4752.5</v>
      </c>
      <c r="D59" s="19">
        <v>8049</v>
      </c>
      <c r="E59" s="18">
        <v>860</v>
      </c>
      <c r="F59" s="19">
        <v>6603</v>
      </c>
      <c r="G59" s="15">
        <f t="shared" si="0"/>
        <v>82.03503540812524</v>
      </c>
      <c r="H59" s="41">
        <f t="shared" si="1"/>
        <v>767.7906976744187</v>
      </c>
    </row>
    <row r="60" spans="1:8" ht="15">
      <c r="A60" s="20">
        <v>7</v>
      </c>
      <c r="B60" s="17" t="s">
        <v>31</v>
      </c>
      <c r="C60" s="19">
        <v>695386.15</v>
      </c>
      <c r="D60" s="19">
        <v>746781</v>
      </c>
      <c r="E60" s="18">
        <v>490000</v>
      </c>
      <c r="F60" s="19">
        <v>743190</v>
      </c>
      <c r="G60" s="15">
        <f t="shared" si="0"/>
        <v>99.51913613227974</v>
      </c>
      <c r="H60" s="41">
        <f t="shared" si="1"/>
        <v>151.67142857142858</v>
      </c>
    </row>
    <row r="61" spans="1:8" ht="15">
      <c r="A61" s="20">
        <v>8</v>
      </c>
      <c r="B61" s="17" t="s">
        <v>37</v>
      </c>
      <c r="C61" s="19">
        <v>92088.7</v>
      </c>
      <c r="D61" s="19">
        <v>103629</v>
      </c>
      <c r="E61" s="18">
        <v>65000</v>
      </c>
      <c r="F61" s="19">
        <v>103307</v>
      </c>
      <c r="G61" s="15">
        <f t="shared" si="0"/>
        <v>99.68927616786807</v>
      </c>
      <c r="H61" s="41">
        <f t="shared" si="1"/>
        <v>158.93384615384616</v>
      </c>
    </row>
    <row r="62" spans="1:8" ht="15">
      <c r="A62" s="20">
        <v>9</v>
      </c>
      <c r="B62" s="17" t="s">
        <v>61</v>
      </c>
      <c r="C62" s="19">
        <v>821.9</v>
      </c>
      <c r="D62" s="19">
        <v>822</v>
      </c>
      <c r="E62" s="18">
        <v>396</v>
      </c>
      <c r="F62" s="19">
        <v>797</v>
      </c>
      <c r="G62" s="15">
        <f t="shared" si="0"/>
        <v>96.95863746958638</v>
      </c>
      <c r="H62" s="41">
        <f t="shared" si="1"/>
        <v>201.26262626262624</v>
      </c>
    </row>
    <row r="63" spans="1:8" ht="15">
      <c r="A63" s="20">
        <v>10</v>
      </c>
      <c r="B63" s="17" t="s">
        <v>32</v>
      </c>
      <c r="C63" s="19">
        <v>22213.5</v>
      </c>
      <c r="D63" s="19">
        <v>26653</v>
      </c>
      <c r="E63" s="18">
        <v>17000</v>
      </c>
      <c r="F63" s="19">
        <v>21602</v>
      </c>
      <c r="G63" s="15">
        <f t="shared" si="0"/>
        <v>81.04903763178629</v>
      </c>
      <c r="H63" s="41">
        <f t="shared" si="1"/>
        <v>127.07058823529411</v>
      </c>
    </row>
    <row r="64" spans="1:8" ht="15">
      <c r="A64" s="20">
        <v>11</v>
      </c>
      <c r="B64" s="36" t="s">
        <v>56</v>
      </c>
      <c r="C64" s="19">
        <v>1050</v>
      </c>
      <c r="D64" s="19">
        <v>1317</v>
      </c>
      <c r="E64" s="23">
        <v>900</v>
      </c>
      <c r="F64" s="19">
        <v>1294</v>
      </c>
      <c r="G64" s="15">
        <f t="shared" si="0"/>
        <v>98.2536066818527</v>
      </c>
      <c r="H64" s="41">
        <f t="shared" si="1"/>
        <v>143.77777777777777</v>
      </c>
    </row>
    <row r="65" spans="1:8" ht="15">
      <c r="A65" s="35">
        <v>12</v>
      </c>
      <c r="B65" s="36" t="s">
        <v>72</v>
      </c>
      <c r="C65" s="61"/>
      <c r="D65" s="61"/>
      <c r="E65" s="23"/>
      <c r="F65" s="61"/>
      <c r="G65" s="15"/>
      <c r="H65" s="41"/>
    </row>
    <row r="66" spans="1:8" s="68" customFormat="1" ht="15" thickBot="1">
      <c r="A66" s="90"/>
      <c r="B66" s="91" t="s">
        <v>33</v>
      </c>
      <c r="C66" s="92">
        <f>C54+C56+C57+C58+C60+C61+C62+C63+C64+C55+C59+C65</f>
        <v>1035895.0499999999</v>
      </c>
      <c r="D66" s="92">
        <f>D54+D56+D57+D58+D60+D61+D62+D63+D64+D55+D59+D65</f>
        <v>1191769</v>
      </c>
      <c r="E66" s="92">
        <f>E54+E56+E57+E58+E60+E61+E62+E63+E64+E55+E59+E65</f>
        <v>732356</v>
      </c>
      <c r="F66" s="92">
        <f>F54+F56+F57+F58+F60+F61+F62+F63+F64+F55+F59+F65</f>
        <v>1162775</v>
      </c>
      <c r="G66" s="76">
        <f t="shared" si="0"/>
        <v>97.56714598214923</v>
      </c>
      <c r="H66" s="78">
        <f t="shared" si="1"/>
        <v>158.7718268164663</v>
      </c>
    </row>
    <row r="67" spans="1:8" ht="15.75" thickBot="1">
      <c r="A67" s="43"/>
      <c r="B67" s="37" t="s">
        <v>28</v>
      </c>
      <c r="C67" s="38">
        <f>C51-C66</f>
        <v>-0.04999999993015081</v>
      </c>
      <c r="D67" s="38">
        <f>D51-D66</f>
        <v>-60833</v>
      </c>
      <c r="E67" s="38" t="e">
        <f>E51-E66</f>
        <v>#REF!</v>
      </c>
      <c r="F67" s="38">
        <f>F51-F66</f>
        <v>-20500</v>
      </c>
      <c r="G67" s="38"/>
      <c r="H67" s="38"/>
    </row>
    <row r="68" spans="1:8" ht="15">
      <c r="A68" s="40"/>
      <c r="B68" s="39"/>
      <c r="C68" s="39"/>
      <c r="D68" s="4"/>
      <c r="E68" s="4"/>
      <c r="F68" s="4"/>
      <c r="G68" s="4"/>
      <c r="H68" s="4"/>
    </row>
    <row r="69" spans="1:8" ht="14.25">
      <c r="A69" s="105"/>
      <c r="B69" s="112"/>
      <c r="C69" s="106"/>
      <c r="D69" s="106"/>
      <c r="E69" s="106"/>
      <c r="F69" s="106"/>
      <c r="G69" s="106"/>
      <c r="H69" s="106"/>
    </row>
    <row r="70" spans="1:8" ht="12.75">
      <c r="A70" s="105"/>
      <c r="B70" s="106"/>
      <c r="C70" s="106"/>
      <c r="D70" s="106"/>
      <c r="E70" s="106"/>
      <c r="F70" s="106"/>
      <c r="G70" s="106"/>
      <c r="H70" s="106"/>
    </row>
    <row r="71" spans="1:8" ht="12.75">
      <c r="A71" s="105"/>
      <c r="B71" s="106"/>
      <c r="C71" s="106"/>
      <c r="D71" s="106"/>
      <c r="E71" s="106"/>
      <c r="F71" s="106"/>
      <c r="G71" s="106"/>
      <c r="H71" s="106"/>
    </row>
  </sheetData>
  <mergeCells count="8">
    <mergeCell ref="B1:H1"/>
    <mergeCell ref="B2:H2"/>
    <mergeCell ref="C5:C7"/>
    <mergeCell ref="D5:D7"/>
    <mergeCell ref="E5:E7"/>
    <mergeCell ref="F5:F7"/>
    <mergeCell ref="G5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4">
      <selection activeCell="G4" sqref="G4:G6"/>
    </sheetView>
  </sheetViews>
  <sheetFormatPr defaultColWidth="9.00390625" defaultRowHeight="12.75"/>
  <cols>
    <col min="1" max="1" width="3.75390625" style="0" customWidth="1"/>
    <col min="2" max="2" width="43.125" style="0" customWidth="1"/>
    <col min="3" max="3" width="12.625" style="0" customWidth="1"/>
    <col min="4" max="4" width="14.125" style="0" customWidth="1"/>
    <col min="5" max="5" width="0.2421875" style="0" hidden="1" customWidth="1"/>
    <col min="6" max="6" width="13.375" style="0" customWidth="1"/>
    <col min="7" max="7" width="16.875" style="0" customWidth="1"/>
    <col min="8" max="8" width="11.00390625" style="0" hidden="1" customWidth="1"/>
    <col min="9" max="9" width="11.25390625" style="118" customWidth="1"/>
  </cols>
  <sheetData>
    <row r="1" spans="1:8" ht="12.75">
      <c r="A1" s="153" t="s">
        <v>92</v>
      </c>
      <c r="B1" s="154"/>
      <c r="C1" s="154"/>
      <c r="D1" s="154"/>
      <c r="E1" s="154"/>
      <c r="F1" s="154"/>
      <c r="G1" s="154"/>
      <c r="H1" s="154"/>
    </row>
    <row r="2" spans="1:8" ht="12.75">
      <c r="A2" s="155" t="s">
        <v>109</v>
      </c>
      <c r="B2" s="156"/>
      <c r="C2" s="156"/>
      <c r="D2" s="156"/>
      <c r="E2" s="156"/>
      <c r="F2" s="156"/>
      <c r="G2" s="156"/>
      <c r="H2" s="156"/>
    </row>
    <row r="3" spans="1:8" ht="15.75" thickBot="1">
      <c r="A3" s="1"/>
      <c r="B3" s="2"/>
      <c r="C3" s="2"/>
      <c r="D3" s="3"/>
      <c r="E3" s="3"/>
      <c r="F3" s="4"/>
      <c r="G3" s="4"/>
      <c r="H3" s="4" t="s">
        <v>50</v>
      </c>
    </row>
    <row r="4" spans="1:8" ht="19.5" customHeight="1" thickBot="1">
      <c r="A4" s="167" t="s">
        <v>0</v>
      </c>
      <c r="B4" s="157" t="s">
        <v>1</v>
      </c>
      <c r="C4" s="157" t="s">
        <v>107</v>
      </c>
      <c r="D4" s="157" t="s">
        <v>108</v>
      </c>
      <c r="E4" s="157" t="s">
        <v>91</v>
      </c>
      <c r="F4" s="157" t="s">
        <v>110</v>
      </c>
      <c r="G4" s="164" t="s">
        <v>94</v>
      </c>
      <c r="H4" s="7"/>
    </row>
    <row r="5" spans="1:8" ht="12.75">
      <c r="A5" s="168"/>
      <c r="B5" s="170"/>
      <c r="C5" s="158"/>
      <c r="D5" s="158"/>
      <c r="E5" s="158"/>
      <c r="F5" s="158"/>
      <c r="G5" s="165"/>
      <c r="H5" s="157" t="s">
        <v>64</v>
      </c>
    </row>
    <row r="6" spans="1:8" ht="23.25" customHeight="1" thickBot="1">
      <c r="A6" s="169"/>
      <c r="B6" s="171"/>
      <c r="C6" s="159"/>
      <c r="D6" s="159"/>
      <c r="E6" s="159"/>
      <c r="F6" s="159"/>
      <c r="G6" s="166"/>
      <c r="H6" s="159"/>
    </row>
    <row r="7" spans="1:9" ht="15">
      <c r="A7" s="9"/>
      <c r="B7" s="10" t="s">
        <v>3</v>
      </c>
      <c r="C7" s="60"/>
      <c r="D7" s="11"/>
      <c r="E7" s="11"/>
      <c r="F7" s="11"/>
      <c r="G7" s="11"/>
      <c r="H7" s="12"/>
      <c r="I7" s="119"/>
    </row>
    <row r="8" spans="1:9" ht="14.25">
      <c r="A8" s="13">
        <v>1</v>
      </c>
      <c r="B8" s="14" t="s">
        <v>4</v>
      </c>
      <c r="C8" s="93">
        <v>366273.3</v>
      </c>
      <c r="D8" s="93">
        <v>366273</v>
      </c>
      <c r="E8" s="93">
        <v>265157.2</v>
      </c>
      <c r="F8" s="93">
        <v>372867</v>
      </c>
      <c r="G8" s="15">
        <f>F8/D8*100</f>
        <v>101.80029650015152</v>
      </c>
      <c r="H8" s="41">
        <f>F8/E8*100</f>
        <v>140.6211107976702</v>
      </c>
      <c r="I8" s="119"/>
    </row>
    <row r="9" spans="1:9" ht="14.25">
      <c r="A9" s="13">
        <v>2</v>
      </c>
      <c r="B9" s="14" t="s">
        <v>5</v>
      </c>
      <c r="C9" s="93">
        <f>C10+C11+C12+C13</f>
        <v>26514.300000000003</v>
      </c>
      <c r="D9" s="93">
        <f>D10+D11+D12+D13</f>
        <v>28914</v>
      </c>
      <c r="E9" s="93">
        <f>E10+E11+E12+E13</f>
        <v>23918</v>
      </c>
      <c r="F9" s="93">
        <f>F10+F11+F12+F13</f>
        <v>28260</v>
      </c>
      <c r="G9" s="15">
        <f aca="true" t="shared" si="0" ref="G9:G64">F9/D9*100</f>
        <v>97.73811994189666</v>
      </c>
      <c r="H9" s="41">
        <f aca="true" t="shared" si="1" ref="H9:H64">F9/E9*100</f>
        <v>118.15369178024919</v>
      </c>
      <c r="I9" s="119"/>
    </row>
    <row r="10" spans="1:9" ht="15">
      <c r="A10" s="16"/>
      <c r="B10" s="17" t="s">
        <v>6</v>
      </c>
      <c r="C10" s="97">
        <v>280</v>
      </c>
      <c r="D10" s="97">
        <v>280</v>
      </c>
      <c r="E10" s="97">
        <v>262</v>
      </c>
      <c r="F10" s="97">
        <v>205</v>
      </c>
      <c r="G10" s="15">
        <f t="shared" si="0"/>
        <v>73.21428571428571</v>
      </c>
      <c r="H10" s="41"/>
      <c r="I10" s="119"/>
    </row>
    <row r="11" spans="1:9" ht="15">
      <c r="A11" s="16"/>
      <c r="B11" s="17" t="s">
        <v>7</v>
      </c>
      <c r="C11" s="97">
        <v>16016.8</v>
      </c>
      <c r="D11" s="97">
        <v>16017</v>
      </c>
      <c r="E11" s="97">
        <v>16829</v>
      </c>
      <c r="F11" s="97">
        <v>14780</v>
      </c>
      <c r="G11" s="15">
        <f t="shared" si="0"/>
        <v>92.27695573453207</v>
      </c>
      <c r="H11" s="41">
        <f t="shared" si="1"/>
        <v>87.82458850793273</v>
      </c>
      <c r="I11" s="119"/>
    </row>
    <row r="12" spans="1:9" ht="15">
      <c r="A12" s="16"/>
      <c r="B12" s="17" t="s">
        <v>47</v>
      </c>
      <c r="C12" s="97">
        <v>10076.6</v>
      </c>
      <c r="D12" s="97">
        <v>12476</v>
      </c>
      <c r="E12" s="97">
        <v>6765</v>
      </c>
      <c r="F12" s="97">
        <v>13051</v>
      </c>
      <c r="G12" s="15">
        <f t="shared" si="0"/>
        <v>104.6088489900609</v>
      </c>
      <c r="H12" s="41">
        <f t="shared" si="1"/>
        <v>192.91943828529193</v>
      </c>
      <c r="I12" s="119"/>
    </row>
    <row r="13" spans="1:9" ht="15">
      <c r="A13" s="16"/>
      <c r="B13" s="17" t="s">
        <v>51</v>
      </c>
      <c r="C13" s="97">
        <v>140.9</v>
      </c>
      <c r="D13" s="97">
        <v>141</v>
      </c>
      <c r="E13" s="97">
        <v>62</v>
      </c>
      <c r="F13" s="97">
        <v>224</v>
      </c>
      <c r="G13" s="15">
        <f t="shared" si="0"/>
        <v>158.86524822695037</v>
      </c>
      <c r="H13" s="41">
        <f t="shared" si="1"/>
        <v>361.2903225806451</v>
      </c>
      <c r="I13" s="119"/>
    </row>
    <row r="14" spans="1:9" ht="14.25">
      <c r="A14" s="13">
        <v>3</v>
      </c>
      <c r="B14" s="14" t="s">
        <v>8</v>
      </c>
      <c r="C14" s="93">
        <f>C15+C19+C20</f>
        <v>0</v>
      </c>
      <c r="D14" s="93">
        <f>D15+D19+D20</f>
        <v>0</v>
      </c>
      <c r="E14" s="93">
        <f>E15+E19+E20</f>
        <v>736</v>
      </c>
      <c r="F14" s="93">
        <f>F15+F19+F20</f>
        <v>0</v>
      </c>
      <c r="G14" s="15"/>
      <c r="H14" s="41">
        <f t="shared" si="1"/>
        <v>0</v>
      </c>
      <c r="I14" s="119"/>
    </row>
    <row r="15" spans="1:9" ht="15">
      <c r="A15" s="20"/>
      <c r="B15" s="17" t="s">
        <v>9</v>
      </c>
      <c r="C15" s="97"/>
      <c r="D15" s="97"/>
      <c r="E15" s="97">
        <v>736</v>
      </c>
      <c r="F15" s="97"/>
      <c r="G15" s="15"/>
      <c r="H15" s="41">
        <f t="shared" si="1"/>
        <v>0</v>
      </c>
      <c r="I15" s="119"/>
    </row>
    <row r="16" spans="1:9" ht="15">
      <c r="A16" s="20"/>
      <c r="B16" s="17" t="s">
        <v>10</v>
      </c>
      <c r="C16" s="97"/>
      <c r="D16" s="97"/>
      <c r="E16" s="97"/>
      <c r="F16" s="97"/>
      <c r="G16" s="15"/>
      <c r="H16" s="41" t="e">
        <f t="shared" si="1"/>
        <v>#DIV/0!</v>
      </c>
      <c r="I16" s="119"/>
    </row>
    <row r="17" spans="1:9" ht="15" customHeight="1" hidden="1">
      <c r="A17" s="20"/>
      <c r="B17" s="17" t="s">
        <v>11</v>
      </c>
      <c r="C17" s="97"/>
      <c r="D17" s="97"/>
      <c r="E17" s="97"/>
      <c r="F17" s="97"/>
      <c r="G17" s="15"/>
      <c r="H17" s="41" t="e">
        <f t="shared" si="1"/>
        <v>#DIV/0!</v>
      </c>
      <c r="I17" s="119"/>
    </row>
    <row r="18" spans="1:9" ht="15" customHeight="1" hidden="1">
      <c r="A18" s="20"/>
      <c r="B18" s="17" t="s">
        <v>12</v>
      </c>
      <c r="C18" s="97"/>
      <c r="D18" s="97"/>
      <c r="E18" s="97"/>
      <c r="F18" s="97"/>
      <c r="G18" s="15"/>
      <c r="H18" s="41" t="e">
        <f t="shared" si="1"/>
        <v>#DIV/0!</v>
      </c>
      <c r="I18" s="119"/>
    </row>
    <row r="19" spans="1:20" s="46" customFormat="1" ht="15" customHeight="1">
      <c r="A19" s="20"/>
      <c r="B19" s="17" t="s">
        <v>80</v>
      </c>
      <c r="C19" s="97"/>
      <c r="D19" s="97"/>
      <c r="E19" s="97"/>
      <c r="F19" s="97"/>
      <c r="G19" s="15"/>
      <c r="H19" s="41" t="e">
        <f t="shared" si="1"/>
        <v>#DIV/0!</v>
      </c>
      <c r="I19" s="119"/>
      <c r="J19"/>
      <c r="K19"/>
      <c r="L19"/>
      <c r="M19"/>
      <c r="N19"/>
      <c r="O19"/>
      <c r="P19"/>
      <c r="Q19"/>
      <c r="R19"/>
      <c r="S19"/>
      <c r="T19"/>
    </row>
    <row r="20" spans="1:9" s="46" customFormat="1" ht="15">
      <c r="A20" s="20"/>
      <c r="B20" s="17" t="s">
        <v>13</v>
      </c>
      <c r="C20" s="97"/>
      <c r="D20" s="97"/>
      <c r="E20" s="97"/>
      <c r="F20" s="97"/>
      <c r="G20" s="15"/>
      <c r="H20" s="62" t="e">
        <f t="shared" si="1"/>
        <v>#DIV/0!</v>
      </c>
      <c r="I20" s="119"/>
    </row>
    <row r="21" spans="1:9" s="46" customFormat="1" ht="14.25">
      <c r="A21" s="64">
        <v>4</v>
      </c>
      <c r="B21" s="14" t="s">
        <v>65</v>
      </c>
      <c r="C21" s="127">
        <f>C22</f>
        <v>4561</v>
      </c>
      <c r="D21" s="127">
        <f>D22</f>
        <v>4561</v>
      </c>
      <c r="E21" s="127">
        <f>E22</f>
        <v>0</v>
      </c>
      <c r="F21" s="127">
        <f>F22</f>
        <v>5022</v>
      </c>
      <c r="G21" s="15">
        <f t="shared" si="0"/>
        <v>110.10743258057443</v>
      </c>
      <c r="H21" s="62" t="e">
        <f>F21/E21*100</f>
        <v>#DIV/0!</v>
      </c>
      <c r="I21" s="119"/>
    </row>
    <row r="22" spans="1:9" s="46" customFormat="1" ht="15">
      <c r="A22" s="42"/>
      <c r="B22" s="27" t="s">
        <v>14</v>
      </c>
      <c r="C22" s="126">
        <f>C23+C24+C25</f>
        <v>4561</v>
      </c>
      <c r="D22" s="126">
        <f>D23+D24+D25</f>
        <v>4561</v>
      </c>
      <c r="E22" s="126">
        <f>E23+E24+E25</f>
        <v>0</v>
      </c>
      <c r="F22" s="126">
        <f>F23+F24+F25</f>
        <v>5022</v>
      </c>
      <c r="G22" s="15">
        <f t="shared" si="0"/>
        <v>110.10743258057443</v>
      </c>
      <c r="H22" s="62" t="e">
        <f>F22/E22*100</f>
        <v>#DIV/0!</v>
      </c>
      <c r="I22" s="119"/>
    </row>
    <row r="23" spans="1:20" s="46" customFormat="1" ht="15">
      <c r="A23" s="32"/>
      <c r="B23" s="29" t="s">
        <v>15</v>
      </c>
      <c r="C23" s="97"/>
      <c r="D23" s="97"/>
      <c r="E23" s="97"/>
      <c r="F23" s="97"/>
      <c r="G23" s="15"/>
      <c r="H23" s="41" t="e">
        <f>F23/E23*100</f>
        <v>#DIV/0!</v>
      </c>
      <c r="I23" s="119"/>
      <c r="J23"/>
      <c r="K23"/>
      <c r="L23"/>
      <c r="M23"/>
      <c r="N23"/>
      <c r="O23"/>
      <c r="P23"/>
      <c r="Q23"/>
      <c r="R23"/>
      <c r="S23"/>
      <c r="T23"/>
    </row>
    <row r="24" spans="1:20" s="46" customFormat="1" ht="15">
      <c r="A24" s="32"/>
      <c r="B24" s="30" t="s">
        <v>16</v>
      </c>
      <c r="C24" s="97">
        <v>4536</v>
      </c>
      <c r="D24" s="97">
        <v>4536</v>
      </c>
      <c r="E24" s="97"/>
      <c r="F24" s="97">
        <v>4987</v>
      </c>
      <c r="G24" s="15">
        <f t="shared" si="0"/>
        <v>109.9426807760141</v>
      </c>
      <c r="H24" s="41" t="e">
        <f t="shared" si="1"/>
        <v>#DIV/0!</v>
      </c>
      <c r="I24" s="119"/>
      <c r="J24"/>
      <c r="K24"/>
      <c r="L24"/>
      <c r="M24"/>
      <c r="N24"/>
      <c r="O24"/>
      <c r="P24"/>
      <c r="Q24"/>
      <c r="R24"/>
      <c r="S24"/>
      <c r="T24"/>
    </row>
    <row r="25" spans="1:20" s="46" customFormat="1" ht="30">
      <c r="A25" s="32"/>
      <c r="B25" s="30" t="s">
        <v>60</v>
      </c>
      <c r="C25" s="97">
        <v>25</v>
      </c>
      <c r="D25" s="97">
        <v>25</v>
      </c>
      <c r="E25" s="97"/>
      <c r="F25" s="97">
        <v>35</v>
      </c>
      <c r="G25" s="15">
        <f t="shared" si="0"/>
        <v>140</v>
      </c>
      <c r="H25" s="15" t="e">
        <f t="shared" si="1"/>
        <v>#DIV/0!</v>
      </c>
      <c r="I25" s="119"/>
      <c r="J25"/>
      <c r="K25"/>
      <c r="L25"/>
      <c r="M25"/>
      <c r="N25"/>
      <c r="O25"/>
      <c r="P25"/>
      <c r="Q25"/>
      <c r="R25"/>
      <c r="S25"/>
      <c r="T25"/>
    </row>
    <row r="26" spans="1:20" s="109" customFormat="1" ht="14.25">
      <c r="A26" s="13">
        <v>5</v>
      </c>
      <c r="B26" s="14" t="s">
        <v>67</v>
      </c>
      <c r="C26" s="93">
        <v>24500</v>
      </c>
      <c r="D26" s="93">
        <v>24500</v>
      </c>
      <c r="E26" s="93"/>
      <c r="F26" s="93">
        <v>27103</v>
      </c>
      <c r="G26" s="15">
        <f t="shared" si="0"/>
        <v>110.62448979591836</v>
      </c>
      <c r="H26" s="15" t="e">
        <f t="shared" si="1"/>
        <v>#DIV/0!</v>
      </c>
      <c r="I26" s="11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46" customFormat="1" ht="15" customHeight="1">
      <c r="A27" s="94">
        <v>6</v>
      </c>
      <c r="B27" s="14" t="s">
        <v>79</v>
      </c>
      <c r="C27" s="128">
        <v>200</v>
      </c>
      <c r="D27" s="128">
        <v>200</v>
      </c>
      <c r="E27" s="128"/>
      <c r="F27" s="128">
        <v>379</v>
      </c>
      <c r="G27" s="15">
        <f t="shared" si="0"/>
        <v>189.5</v>
      </c>
      <c r="H27" s="41" t="e">
        <f t="shared" si="1"/>
        <v>#DIV/0!</v>
      </c>
      <c r="I27" s="119"/>
      <c r="J27"/>
      <c r="K27"/>
      <c r="L27"/>
      <c r="M27"/>
      <c r="N27"/>
      <c r="O27"/>
      <c r="P27"/>
      <c r="Q27"/>
      <c r="R27"/>
      <c r="S27"/>
      <c r="T27"/>
    </row>
    <row r="28" spans="1:20" s="110" customFormat="1" ht="15">
      <c r="A28" s="51"/>
      <c r="B28" s="52" t="s">
        <v>52</v>
      </c>
      <c r="C28" s="129">
        <f>C8+C9+C14+C21+C26+C27</f>
        <v>422048.6</v>
      </c>
      <c r="D28" s="129">
        <f>D8+D9+D14+D21+D26+D27</f>
        <v>424448</v>
      </c>
      <c r="E28" s="129">
        <f>E8+E9+E14+E21+E26+E27</f>
        <v>289811.2</v>
      </c>
      <c r="F28" s="129">
        <f>F8+F9+F14+F21+F26+F27</f>
        <v>433631</v>
      </c>
      <c r="G28" s="15">
        <f t="shared" si="0"/>
        <v>102.16351590772015</v>
      </c>
      <c r="H28" s="15">
        <f t="shared" si="1"/>
        <v>149.6253422918093</v>
      </c>
      <c r="I28" s="119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9" s="46" customFormat="1" ht="28.5">
      <c r="A29" s="64"/>
      <c r="B29" s="14" t="s">
        <v>40</v>
      </c>
      <c r="C29" s="93">
        <v>1393</v>
      </c>
      <c r="D29" s="93">
        <v>1393</v>
      </c>
      <c r="E29" s="93"/>
      <c r="F29" s="93">
        <v>2091</v>
      </c>
      <c r="G29" s="15">
        <f t="shared" si="0"/>
        <v>150.10768126346017</v>
      </c>
      <c r="H29" s="15" t="e">
        <f t="shared" si="1"/>
        <v>#DIV/0!</v>
      </c>
      <c r="I29" s="119"/>
    </row>
    <row r="30" spans="1:20" s="46" customFormat="1" ht="28.5">
      <c r="A30" s="65">
        <v>7</v>
      </c>
      <c r="B30" s="25" t="s">
        <v>66</v>
      </c>
      <c r="C30" s="130">
        <f>C31+C32+C33+C34</f>
        <v>14558</v>
      </c>
      <c r="D30" s="130">
        <f>D31+D32+D33+D34</f>
        <v>15177</v>
      </c>
      <c r="E30" s="130">
        <f>E31+E32+E33+E34</f>
        <v>0</v>
      </c>
      <c r="F30" s="130">
        <f>F31+F32+F33+F34</f>
        <v>13608</v>
      </c>
      <c r="G30" s="15">
        <f t="shared" si="0"/>
        <v>89.66198853528365</v>
      </c>
      <c r="H30" s="15" t="e">
        <f t="shared" si="1"/>
        <v>#DIV/0!</v>
      </c>
      <c r="I30" s="119"/>
      <c r="J30"/>
      <c r="K30"/>
      <c r="L30"/>
      <c r="M30"/>
      <c r="N30"/>
      <c r="O30"/>
      <c r="P30"/>
      <c r="Q30"/>
      <c r="R30"/>
      <c r="S30"/>
      <c r="T30"/>
    </row>
    <row r="31" spans="1:20" s="46" customFormat="1" ht="15">
      <c r="A31" s="31"/>
      <c r="B31" s="27" t="s">
        <v>106</v>
      </c>
      <c r="C31" s="126">
        <v>12086</v>
      </c>
      <c r="D31" s="126">
        <v>12705</v>
      </c>
      <c r="E31" s="126"/>
      <c r="F31" s="126">
        <v>12052</v>
      </c>
      <c r="G31" s="15">
        <f t="shared" si="0"/>
        <v>94.86029122392759</v>
      </c>
      <c r="H31" s="15" t="e">
        <f t="shared" si="1"/>
        <v>#DIV/0!</v>
      </c>
      <c r="I31" s="119"/>
      <c r="J31"/>
      <c r="K31"/>
      <c r="L31"/>
      <c r="M31"/>
      <c r="N31"/>
      <c r="O31"/>
      <c r="P31"/>
      <c r="Q31"/>
      <c r="R31"/>
      <c r="S31"/>
      <c r="T31"/>
    </row>
    <row r="32" spans="1:20" s="46" customFormat="1" ht="15">
      <c r="A32" s="32"/>
      <c r="B32" s="70" t="s">
        <v>22</v>
      </c>
      <c r="C32" s="131">
        <v>1684</v>
      </c>
      <c r="D32" s="131">
        <v>1684</v>
      </c>
      <c r="E32" s="131"/>
      <c r="F32" s="131">
        <v>1203</v>
      </c>
      <c r="G32" s="72">
        <f t="shared" si="0"/>
        <v>71.43705463182897</v>
      </c>
      <c r="H32" s="15" t="e">
        <f t="shared" si="1"/>
        <v>#DIV/0!</v>
      </c>
      <c r="I32" s="119"/>
      <c r="J32"/>
      <c r="K32"/>
      <c r="L32"/>
      <c r="M32"/>
      <c r="N32"/>
      <c r="O32"/>
      <c r="P32"/>
      <c r="Q32"/>
      <c r="R32"/>
      <c r="S32"/>
      <c r="T32"/>
    </row>
    <row r="33" spans="1:20" s="46" customFormat="1" ht="15">
      <c r="A33" s="32"/>
      <c r="B33" s="30" t="s">
        <v>81</v>
      </c>
      <c r="C33" s="131">
        <v>339</v>
      </c>
      <c r="D33" s="131">
        <v>339</v>
      </c>
      <c r="E33" s="131"/>
      <c r="F33" s="131">
        <v>120</v>
      </c>
      <c r="G33" s="72">
        <f t="shared" si="0"/>
        <v>35.39823008849557</v>
      </c>
      <c r="H33" s="15" t="e">
        <f t="shared" si="1"/>
        <v>#DIV/0!</v>
      </c>
      <c r="I33" s="119"/>
      <c r="J33"/>
      <c r="K33"/>
      <c r="L33"/>
      <c r="M33"/>
      <c r="N33"/>
      <c r="O33"/>
      <c r="P33"/>
      <c r="Q33"/>
      <c r="R33"/>
      <c r="S33"/>
      <c r="T33"/>
    </row>
    <row r="34" spans="1:20" s="46" customFormat="1" ht="15">
      <c r="A34" s="32"/>
      <c r="B34" s="30" t="s">
        <v>95</v>
      </c>
      <c r="C34" s="131">
        <v>449</v>
      </c>
      <c r="D34" s="131">
        <v>449</v>
      </c>
      <c r="E34" s="131"/>
      <c r="F34" s="131">
        <v>233</v>
      </c>
      <c r="G34" s="72"/>
      <c r="H34" s="15"/>
      <c r="I34" s="119"/>
      <c r="J34"/>
      <c r="K34"/>
      <c r="L34"/>
      <c r="M34"/>
      <c r="N34"/>
      <c r="O34"/>
      <c r="P34"/>
      <c r="Q34"/>
      <c r="R34"/>
      <c r="S34"/>
      <c r="T34"/>
    </row>
    <row r="35" spans="1:20" s="46" customFormat="1" ht="28.5">
      <c r="A35" s="13">
        <v>8</v>
      </c>
      <c r="B35" s="14" t="s">
        <v>105</v>
      </c>
      <c r="C35" s="93"/>
      <c r="D35" s="93">
        <v>1226</v>
      </c>
      <c r="E35" s="93"/>
      <c r="F35" s="93">
        <v>1961</v>
      </c>
      <c r="G35" s="72"/>
      <c r="H35" s="15" t="e">
        <f t="shared" si="1"/>
        <v>#DIV/0!</v>
      </c>
      <c r="I35" s="119"/>
      <c r="J35"/>
      <c r="K35"/>
      <c r="L35"/>
      <c r="M35"/>
      <c r="N35"/>
      <c r="O35"/>
      <c r="P35"/>
      <c r="Q35"/>
      <c r="R35"/>
      <c r="S35"/>
      <c r="T35"/>
    </row>
    <row r="36" spans="1:20" s="46" customFormat="1" ht="14.25">
      <c r="A36" s="13">
        <v>9</v>
      </c>
      <c r="B36" s="14" t="s">
        <v>24</v>
      </c>
      <c r="C36" s="93">
        <v>3568</v>
      </c>
      <c r="D36" s="93">
        <v>3824</v>
      </c>
      <c r="E36" s="93"/>
      <c r="F36" s="93">
        <v>4997</v>
      </c>
      <c r="G36" s="15">
        <f t="shared" si="0"/>
        <v>130.6746861924686</v>
      </c>
      <c r="H36" s="15" t="e">
        <f t="shared" si="1"/>
        <v>#DIV/0!</v>
      </c>
      <c r="I36" s="119"/>
      <c r="J36"/>
      <c r="K36"/>
      <c r="L36"/>
      <c r="M36"/>
      <c r="N36"/>
      <c r="O36"/>
      <c r="P36"/>
      <c r="Q36"/>
      <c r="R36"/>
      <c r="S36"/>
      <c r="T36"/>
    </row>
    <row r="37" spans="1:20" s="46" customFormat="1" ht="28.5">
      <c r="A37" s="13">
        <v>10</v>
      </c>
      <c r="B37" s="14" t="s">
        <v>102</v>
      </c>
      <c r="C37" s="93">
        <v>2224</v>
      </c>
      <c r="D37" s="93">
        <v>3697</v>
      </c>
      <c r="E37" s="93"/>
      <c r="F37" s="93">
        <v>3991</v>
      </c>
      <c r="G37" s="15">
        <f t="shared" si="0"/>
        <v>107.95239383283743</v>
      </c>
      <c r="H37" s="15" t="e">
        <f t="shared" si="1"/>
        <v>#DIV/0!</v>
      </c>
      <c r="I37" s="119"/>
      <c r="J37"/>
      <c r="K37"/>
      <c r="L37"/>
      <c r="M37"/>
      <c r="N37"/>
      <c r="O37"/>
      <c r="P37"/>
      <c r="Q37"/>
      <c r="R37"/>
      <c r="S37"/>
      <c r="T37"/>
    </row>
    <row r="38" spans="1:20" s="110" customFormat="1" ht="14.25" customHeight="1">
      <c r="A38" s="56"/>
      <c r="B38" s="57" t="s">
        <v>53</v>
      </c>
      <c r="C38" s="132">
        <f>C29+C30+C35+C36+C37</f>
        <v>21743</v>
      </c>
      <c r="D38" s="132">
        <f>D29+D30+D35+D36+D37</f>
        <v>25317</v>
      </c>
      <c r="E38" s="132">
        <f>E29+E30+E35+E36+E37</f>
        <v>0</v>
      </c>
      <c r="F38" s="132">
        <f>F29+F30+F35+F36+F37</f>
        <v>26648</v>
      </c>
      <c r="G38" s="15">
        <f t="shared" si="0"/>
        <v>105.25733696725521</v>
      </c>
      <c r="H38" s="15" t="e">
        <f>F38/E38*100</f>
        <v>#DIV/0!</v>
      </c>
      <c r="I38" s="119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9" s="55" customFormat="1" ht="5.25" customHeight="1" hidden="1">
      <c r="A39" s="56"/>
      <c r="B39" s="57" t="s">
        <v>54</v>
      </c>
      <c r="C39" s="132"/>
      <c r="D39" s="132"/>
      <c r="E39" s="132"/>
      <c r="F39" s="132"/>
      <c r="G39" s="15" t="e">
        <f t="shared" si="0"/>
        <v>#DIV/0!</v>
      </c>
      <c r="H39" s="15" t="e">
        <f t="shared" si="1"/>
        <v>#DIV/0!</v>
      </c>
      <c r="I39" s="119"/>
    </row>
    <row r="40" spans="1:9" s="118" customFormat="1" ht="15">
      <c r="A40" s="16"/>
      <c r="B40" s="33" t="s">
        <v>25</v>
      </c>
      <c r="C40" s="123">
        <f>C28+C38+C39</f>
        <v>443791.6</v>
      </c>
      <c r="D40" s="123">
        <f>D28+D38+D39</f>
        <v>449765</v>
      </c>
      <c r="E40" s="123">
        <f>E28+E38+E39</f>
        <v>289811.2</v>
      </c>
      <c r="F40" s="123">
        <f>F28+F38+F39</f>
        <v>460279</v>
      </c>
      <c r="G40" s="122">
        <f t="shared" si="0"/>
        <v>102.33766522517314</v>
      </c>
      <c r="H40" s="122">
        <f t="shared" si="1"/>
        <v>158.82029403970583</v>
      </c>
      <c r="I40" s="119"/>
    </row>
    <row r="41" spans="1:9" s="118" customFormat="1" ht="15">
      <c r="A41" s="16"/>
      <c r="B41" s="33" t="s">
        <v>26</v>
      </c>
      <c r="C41" s="133">
        <f>C42+C43+C44+C45+C46+C47+C48</f>
        <v>617867.8</v>
      </c>
      <c r="D41" s="133">
        <f>D42+D43+D44+D45+D46+D47+D48</f>
        <v>752776.5</v>
      </c>
      <c r="E41" s="133">
        <f>E42+E43+E44+E45+E46+E47+E48</f>
        <v>454103</v>
      </c>
      <c r="F41" s="133">
        <f>F42+F43+F44+F45+F46+F47+F48</f>
        <v>750716</v>
      </c>
      <c r="G41" s="122">
        <f t="shared" si="0"/>
        <v>99.72627997818742</v>
      </c>
      <c r="H41" s="122">
        <f t="shared" si="1"/>
        <v>165.3184409704406</v>
      </c>
      <c r="I41" s="119"/>
    </row>
    <row r="42" spans="1:9" ht="15" customHeight="1">
      <c r="A42" s="16"/>
      <c r="B42" s="17" t="s">
        <v>44</v>
      </c>
      <c r="C42" s="134">
        <v>5865.7</v>
      </c>
      <c r="D42" s="134">
        <v>5866</v>
      </c>
      <c r="E42" s="97"/>
      <c r="F42" s="97">
        <v>5866</v>
      </c>
      <c r="G42" s="15"/>
      <c r="H42" s="15"/>
      <c r="I42" s="119"/>
    </row>
    <row r="43" spans="1:9" ht="19.5" customHeight="1">
      <c r="A43" s="16"/>
      <c r="B43" s="17" t="s">
        <v>46</v>
      </c>
      <c r="C43" s="134">
        <v>372520.5</v>
      </c>
      <c r="D43" s="134">
        <v>403373</v>
      </c>
      <c r="E43" s="97">
        <v>226916</v>
      </c>
      <c r="F43" s="97">
        <v>403373</v>
      </c>
      <c r="G43" s="15">
        <f>F43/D43*100</f>
        <v>100</v>
      </c>
      <c r="H43" s="41">
        <f t="shared" si="1"/>
        <v>177.76313701986638</v>
      </c>
      <c r="I43" s="119"/>
    </row>
    <row r="44" spans="1:9" ht="16.5" customHeight="1">
      <c r="A44" s="16"/>
      <c r="B44" s="17" t="s">
        <v>34</v>
      </c>
      <c r="C44" s="134">
        <v>167037.7</v>
      </c>
      <c r="D44" s="134">
        <v>254664</v>
      </c>
      <c r="E44" s="97">
        <v>128300</v>
      </c>
      <c r="F44" s="97">
        <v>254664</v>
      </c>
      <c r="G44" s="15">
        <f>F44/D44*100</f>
        <v>100</v>
      </c>
      <c r="H44" s="41">
        <f t="shared" si="1"/>
        <v>198.49103663289168</v>
      </c>
      <c r="I44" s="119"/>
    </row>
    <row r="45" spans="1:9" ht="15.6" customHeight="1">
      <c r="A45" s="16"/>
      <c r="B45" s="17" t="s">
        <v>38</v>
      </c>
      <c r="C45" s="134">
        <v>72443.9</v>
      </c>
      <c r="D45" s="134">
        <v>110048.5</v>
      </c>
      <c r="E45" s="97">
        <v>97974</v>
      </c>
      <c r="F45" s="97">
        <v>107982</v>
      </c>
      <c r="G45" s="15">
        <f>F45/D45*100</f>
        <v>98.12219157916738</v>
      </c>
      <c r="H45" s="41">
        <f t="shared" si="1"/>
        <v>110.21495498805807</v>
      </c>
      <c r="I45" s="119"/>
    </row>
    <row r="46" spans="1:9" ht="32.25" customHeight="1">
      <c r="A46" s="16"/>
      <c r="B46" s="17" t="s">
        <v>54</v>
      </c>
      <c r="C46" s="134"/>
      <c r="D46" s="134">
        <v>-21326</v>
      </c>
      <c r="E46" s="97">
        <v>0</v>
      </c>
      <c r="F46" s="97">
        <v>-21326</v>
      </c>
      <c r="G46" s="15">
        <f>F46/D46*100</f>
        <v>100</v>
      </c>
      <c r="H46" s="41" t="e">
        <f t="shared" si="1"/>
        <v>#DIV/0!</v>
      </c>
      <c r="I46" s="119"/>
    </row>
    <row r="47" spans="1:9" ht="29.25" customHeight="1">
      <c r="A47" s="16"/>
      <c r="B47" s="17" t="s">
        <v>83</v>
      </c>
      <c r="C47" s="134"/>
      <c r="D47" s="134">
        <v>151</v>
      </c>
      <c r="E47" s="97">
        <v>0</v>
      </c>
      <c r="F47" s="97">
        <v>151</v>
      </c>
      <c r="G47" s="15">
        <f>F47/D47*100</f>
        <v>100</v>
      </c>
      <c r="H47" s="41" t="e">
        <f t="shared" si="1"/>
        <v>#DIV/0!</v>
      </c>
      <c r="I47" s="119"/>
    </row>
    <row r="48" spans="1:9" ht="30" customHeight="1">
      <c r="A48" s="16"/>
      <c r="B48" s="17" t="s">
        <v>82</v>
      </c>
      <c r="C48" s="134"/>
      <c r="D48" s="134"/>
      <c r="E48" s="97">
        <v>913</v>
      </c>
      <c r="F48" s="97">
        <v>6</v>
      </c>
      <c r="G48" s="15"/>
      <c r="H48" s="41">
        <f t="shared" si="1"/>
        <v>0.6571741511500547</v>
      </c>
      <c r="I48" s="119"/>
    </row>
    <row r="49" spans="1:9" s="118" customFormat="1" ht="15">
      <c r="A49" s="16"/>
      <c r="B49" s="33" t="s">
        <v>27</v>
      </c>
      <c r="C49" s="123">
        <f aca="true" t="shared" si="2" ref="C49:H49">C40+C41</f>
        <v>1061659.4</v>
      </c>
      <c r="D49" s="123">
        <f t="shared" si="2"/>
        <v>1202541.5</v>
      </c>
      <c r="E49" s="123">
        <f t="shared" si="2"/>
        <v>743914.2</v>
      </c>
      <c r="F49" s="123">
        <f t="shared" si="2"/>
        <v>1210995</v>
      </c>
      <c r="G49" s="122">
        <f>F49/D49*100</f>
        <v>100.70296950250781</v>
      </c>
      <c r="H49" s="122">
        <f t="shared" si="2"/>
        <v>324.13873501014643</v>
      </c>
      <c r="I49" s="119"/>
    </row>
    <row r="50" spans="1:9" ht="15">
      <c r="A50" s="16"/>
      <c r="B50" s="33" t="s">
        <v>28</v>
      </c>
      <c r="C50" s="93">
        <f>C65</f>
        <v>0</v>
      </c>
      <c r="D50" s="93">
        <f>D49-D64</f>
        <v>-54818.39999999991</v>
      </c>
      <c r="E50" s="93">
        <f>E49-E64</f>
        <v>743914.2</v>
      </c>
      <c r="F50" s="93">
        <f>F49-F64</f>
        <v>7717</v>
      </c>
      <c r="G50" s="15"/>
      <c r="H50" s="41"/>
      <c r="I50" s="119"/>
    </row>
    <row r="51" spans="1:9" ht="15">
      <c r="A51" s="16"/>
      <c r="B51" s="34" t="s">
        <v>29</v>
      </c>
      <c r="C51" s="93"/>
      <c r="D51" s="93"/>
      <c r="E51" s="97"/>
      <c r="F51" s="93"/>
      <c r="G51" s="15"/>
      <c r="H51" s="41"/>
      <c r="I51" s="119"/>
    </row>
    <row r="52" spans="1:9" ht="15">
      <c r="A52" s="20">
        <v>1</v>
      </c>
      <c r="B52" s="17" t="s">
        <v>30</v>
      </c>
      <c r="C52" s="97">
        <v>79121.8</v>
      </c>
      <c r="D52" s="97">
        <v>105251.7</v>
      </c>
      <c r="E52" s="97"/>
      <c r="F52" s="97">
        <v>101460</v>
      </c>
      <c r="G52" s="15">
        <f t="shared" si="0"/>
        <v>96.39749286709859</v>
      </c>
      <c r="H52" s="41" t="e">
        <f t="shared" si="1"/>
        <v>#DIV/0!</v>
      </c>
      <c r="I52" s="119"/>
    </row>
    <row r="53" spans="1:9" ht="15">
      <c r="A53" s="20">
        <v>2</v>
      </c>
      <c r="B53" s="17" t="s">
        <v>45</v>
      </c>
      <c r="C53" s="97">
        <v>2505.7</v>
      </c>
      <c r="D53" s="97">
        <v>2505.7</v>
      </c>
      <c r="E53" s="97"/>
      <c r="F53" s="97">
        <v>2505.7</v>
      </c>
      <c r="G53" s="15">
        <f t="shared" si="0"/>
        <v>100</v>
      </c>
      <c r="H53" s="41" t="e">
        <f t="shared" si="1"/>
        <v>#DIV/0!</v>
      </c>
      <c r="I53" s="119"/>
    </row>
    <row r="54" spans="1:9" ht="15">
      <c r="A54" s="20">
        <v>3</v>
      </c>
      <c r="B54" s="17" t="s">
        <v>35</v>
      </c>
      <c r="C54" s="134">
        <v>3137.9</v>
      </c>
      <c r="D54" s="134">
        <v>3162</v>
      </c>
      <c r="E54" s="97"/>
      <c r="F54" s="134">
        <v>2943</v>
      </c>
      <c r="G54" s="15">
        <f t="shared" si="0"/>
        <v>93.07400379506642</v>
      </c>
      <c r="H54" s="41" t="e">
        <f t="shared" si="1"/>
        <v>#DIV/0!</v>
      </c>
      <c r="I54" s="119"/>
    </row>
    <row r="55" spans="1:9" ht="15">
      <c r="A55" s="20">
        <v>4</v>
      </c>
      <c r="B55" s="17" t="s">
        <v>41</v>
      </c>
      <c r="C55" s="134">
        <v>26306.3</v>
      </c>
      <c r="D55" s="134">
        <v>30580.5</v>
      </c>
      <c r="E55" s="97"/>
      <c r="F55" s="134">
        <v>29484.1</v>
      </c>
      <c r="G55" s="15">
        <f t="shared" si="0"/>
        <v>96.4147087196089</v>
      </c>
      <c r="H55" s="41" t="e">
        <f t="shared" si="1"/>
        <v>#DIV/0!</v>
      </c>
      <c r="I55" s="119"/>
    </row>
    <row r="56" spans="1:9" ht="15">
      <c r="A56" s="20">
        <v>5</v>
      </c>
      <c r="B56" s="17" t="s">
        <v>36</v>
      </c>
      <c r="C56" s="134">
        <v>15238.2</v>
      </c>
      <c r="D56" s="134">
        <v>16100</v>
      </c>
      <c r="E56" s="97"/>
      <c r="F56" s="134">
        <v>16031</v>
      </c>
      <c r="G56" s="15">
        <f t="shared" si="0"/>
        <v>99.57142857142857</v>
      </c>
      <c r="H56" s="41" t="e">
        <f t="shared" si="1"/>
        <v>#DIV/0!</v>
      </c>
      <c r="I56" s="119"/>
    </row>
    <row r="57" spans="1:9" ht="15">
      <c r="A57" s="20">
        <v>6</v>
      </c>
      <c r="B57" s="17" t="s">
        <v>55</v>
      </c>
      <c r="C57" s="134">
        <v>2265.5</v>
      </c>
      <c r="D57" s="134">
        <v>3172</v>
      </c>
      <c r="E57" s="97"/>
      <c r="F57" s="134">
        <v>907</v>
      </c>
      <c r="G57" s="15">
        <f t="shared" si="0"/>
        <v>28.59394703656999</v>
      </c>
      <c r="H57" s="41" t="e">
        <f t="shared" si="1"/>
        <v>#DIV/0!</v>
      </c>
      <c r="I57" s="119"/>
    </row>
    <row r="58" spans="1:9" ht="15">
      <c r="A58" s="20">
        <v>7</v>
      </c>
      <c r="B58" s="17" t="s">
        <v>31</v>
      </c>
      <c r="C58" s="134">
        <v>771007</v>
      </c>
      <c r="D58" s="134">
        <v>819358</v>
      </c>
      <c r="E58" s="97"/>
      <c r="F58" s="134">
        <v>782449</v>
      </c>
      <c r="G58" s="15">
        <f t="shared" si="0"/>
        <v>95.49537564776325</v>
      </c>
      <c r="H58" s="41" t="e">
        <f t="shared" si="1"/>
        <v>#DIV/0!</v>
      </c>
      <c r="I58" s="119"/>
    </row>
    <row r="59" spans="1:9" ht="15">
      <c r="A59" s="20">
        <v>8</v>
      </c>
      <c r="B59" s="17" t="s">
        <v>37</v>
      </c>
      <c r="C59" s="134">
        <v>120930.8</v>
      </c>
      <c r="D59" s="134">
        <v>129458</v>
      </c>
      <c r="E59" s="97"/>
      <c r="F59" s="134">
        <v>127810</v>
      </c>
      <c r="G59" s="15">
        <f t="shared" si="0"/>
        <v>98.72700026263345</v>
      </c>
      <c r="H59" s="41" t="e">
        <f t="shared" si="1"/>
        <v>#DIV/0!</v>
      </c>
      <c r="I59" s="119"/>
    </row>
    <row r="60" spans="1:9" ht="15">
      <c r="A60" s="20">
        <v>9</v>
      </c>
      <c r="B60" s="17" t="s">
        <v>61</v>
      </c>
      <c r="C60" s="134">
        <v>864.2</v>
      </c>
      <c r="D60" s="134">
        <v>864.2</v>
      </c>
      <c r="E60" s="97"/>
      <c r="F60" s="134">
        <v>864.2</v>
      </c>
      <c r="G60" s="15">
        <f t="shared" si="0"/>
        <v>100</v>
      </c>
      <c r="H60" s="41" t="e">
        <f t="shared" si="1"/>
        <v>#DIV/0!</v>
      </c>
      <c r="I60" s="119"/>
    </row>
    <row r="61" spans="1:9" ht="15">
      <c r="A61" s="20">
        <v>10</v>
      </c>
      <c r="B61" s="17" t="s">
        <v>32</v>
      </c>
      <c r="C61" s="134">
        <v>22937.7</v>
      </c>
      <c r="D61" s="134">
        <v>60118.8</v>
      </c>
      <c r="E61" s="97"/>
      <c r="F61" s="134">
        <v>52071</v>
      </c>
      <c r="G61" s="15">
        <f t="shared" si="0"/>
        <v>86.613505259586</v>
      </c>
      <c r="H61" s="41" t="e">
        <f t="shared" si="1"/>
        <v>#DIV/0!</v>
      </c>
      <c r="I61" s="119"/>
    </row>
    <row r="62" spans="1:9" ht="15">
      <c r="A62" s="20">
        <v>11</v>
      </c>
      <c r="B62" s="36" t="s">
        <v>56</v>
      </c>
      <c r="C62" s="134">
        <v>1050</v>
      </c>
      <c r="D62" s="134">
        <v>30282</v>
      </c>
      <c r="E62" s="135"/>
      <c r="F62" s="134">
        <v>30246</v>
      </c>
      <c r="G62" s="15">
        <f t="shared" si="0"/>
        <v>99.8811174955419</v>
      </c>
      <c r="H62" s="41" t="e">
        <f t="shared" si="1"/>
        <v>#DIV/0!</v>
      </c>
      <c r="I62" s="119"/>
    </row>
    <row r="63" spans="1:9" ht="15">
      <c r="A63" s="35">
        <v>12</v>
      </c>
      <c r="B63" s="36" t="s">
        <v>72</v>
      </c>
      <c r="C63" s="136">
        <v>16294.3</v>
      </c>
      <c r="D63" s="136">
        <v>56507</v>
      </c>
      <c r="E63" s="135"/>
      <c r="F63" s="136">
        <v>56507</v>
      </c>
      <c r="G63" s="15">
        <f t="shared" si="0"/>
        <v>100</v>
      </c>
      <c r="H63" s="41" t="e">
        <f t="shared" si="1"/>
        <v>#DIV/0!</v>
      </c>
      <c r="I63" s="119"/>
    </row>
    <row r="64" spans="1:9" s="118" customFormat="1" ht="15" thickBot="1">
      <c r="A64" s="35"/>
      <c r="B64" s="125" t="s">
        <v>33</v>
      </c>
      <c r="C64" s="137">
        <f>C52+C54+C55+C56+C58+C59+C60+C61+C62+C53+C57+C63</f>
        <v>1061659.4</v>
      </c>
      <c r="D64" s="137">
        <f>D52+D54+D55+D56+D58+D59+D60+D61+D62+D53+D57+D63</f>
        <v>1257359.9</v>
      </c>
      <c r="E64" s="137">
        <f>E52+E54+E55+E56+E58+E59+E60+E61+E62+E53+E57+E63</f>
        <v>0</v>
      </c>
      <c r="F64" s="137">
        <f>F52+F54+F55+F56+F58+F59+F60+F61+F62+F53+F57+F63</f>
        <v>1203278</v>
      </c>
      <c r="G64" s="122">
        <f t="shared" si="0"/>
        <v>95.69877327883609</v>
      </c>
      <c r="H64" s="124" t="e">
        <f t="shared" si="1"/>
        <v>#DIV/0!</v>
      </c>
      <c r="I64" s="119"/>
    </row>
    <row r="65" spans="1:8" ht="15.75" thickBot="1">
      <c r="A65" s="43"/>
      <c r="B65" s="37" t="s">
        <v>28</v>
      </c>
      <c r="C65" s="138">
        <f>C49-C64</f>
        <v>0</v>
      </c>
      <c r="D65" s="138">
        <f>D49-D64</f>
        <v>-54818.39999999991</v>
      </c>
      <c r="E65" s="138">
        <f>E49-E64</f>
        <v>743914.2</v>
      </c>
      <c r="F65" s="138">
        <f>F49-F64</f>
        <v>7717</v>
      </c>
      <c r="G65" s="38"/>
      <c r="H65" s="38"/>
    </row>
    <row r="66" spans="1:8" ht="15">
      <c r="A66" s="40"/>
      <c r="B66" s="39"/>
      <c r="C66" s="39"/>
      <c r="D66" s="4"/>
      <c r="E66" s="4"/>
      <c r="F66" s="4"/>
      <c r="G66" s="4"/>
      <c r="H66" s="4"/>
    </row>
    <row r="67" spans="1:8" ht="14.25">
      <c r="A67" s="105"/>
      <c r="B67" s="147"/>
      <c r="C67" s="106"/>
      <c r="D67" s="106"/>
      <c r="E67" s="106"/>
      <c r="F67" s="106"/>
      <c r="G67" s="106"/>
      <c r="H67" s="106"/>
    </row>
    <row r="68" spans="1:8" ht="12.75">
      <c r="A68" s="105"/>
      <c r="B68" s="106"/>
      <c r="C68" s="106"/>
      <c r="D68" s="106"/>
      <c r="E68" s="106"/>
      <c r="F68" s="106"/>
      <c r="G68" s="106"/>
      <c r="H68" s="106"/>
    </row>
    <row r="69" spans="1:8" ht="12.75">
      <c r="A69" s="105"/>
      <c r="B69" s="106"/>
      <c r="C69" s="106"/>
      <c r="D69" s="106"/>
      <c r="E69" s="106"/>
      <c r="F69" s="106"/>
      <c r="G69" s="106"/>
      <c r="H69" s="106"/>
    </row>
  </sheetData>
  <mergeCells count="10">
    <mergeCell ref="A1:H1"/>
    <mergeCell ref="A2:H2"/>
    <mergeCell ref="A4:A6"/>
    <mergeCell ref="B4:B6"/>
    <mergeCell ref="C4:C6"/>
    <mergeCell ref="D4:D6"/>
    <mergeCell ref="E4:E6"/>
    <mergeCell ref="F4:F6"/>
    <mergeCell ref="G4:G6"/>
    <mergeCell ref="H5:H6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V66"/>
  <sheetViews>
    <sheetView workbookViewId="0" topLeftCell="A9">
      <selection activeCell="G9" sqref="G9"/>
    </sheetView>
  </sheetViews>
  <sheetFormatPr defaultColWidth="9.00390625" defaultRowHeight="12.75"/>
  <cols>
    <col min="1" max="1" width="3.75390625" style="0" customWidth="1"/>
    <col min="2" max="2" width="41.625" style="0" customWidth="1"/>
    <col min="3" max="3" width="13.125" style="0" customWidth="1"/>
    <col min="4" max="4" width="12.875" style="0" customWidth="1"/>
    <col min="5" max="5" width="12.125" style="0" hidden="1" customWidth="1"/>
    <col min="6" max="6" width="13.875" style="0" customWidth="1"/>
    <col min="7" max="7" width="16.25390625" style="0" customWidth="1"/>
    <col min="8" max="8" width="11.00390625" style="0" hidden="1" customWidth="1"/>
    <col min="9" max="9" width="9.125" style="118" customWidth="1"/>
  </cols>
  <sheetData>
    <row r="2" spans="1:8" ht="12.75">
      <c r="A2" s="153" t="s">
        <v>96</v>
      </c>
      <c r="B2" s="154"/>
      <c r="C2" s="154"/>
      <c r="D2" s="154"/>
      <c r="E2" s="154"/>
      <c r="F2" s="154"/>
      <c r="G2" s="154"/>
      <c r="H2" s="154"/>
    </row>
    <row r="3" spans="1:8" ht="12.75">
      <c r="A3" s="155" t="s">
        <v>109</v>
      </c>
      <c r="B3" s="156"/>
      <c r="C3" s="156"/>
      <c r="D3" s="156"/>
      <c r="E3" s="156"/>
      <c r="F3" s="156"/>
      <c r="G3" s="156"/>
      <c r="H3" s="156"/>
    </row>
    <row r="4" spans="1:8" ht="15.75" thickBot="1">
      <c r="A4" s="1"/>
      <c r="B4" s="2"/>
      <c r="C4" s="2"/>
      <c r="D4" s="3"/>
      <c r="E4" s="3"/>
      <c r="F4" s="4"/>
      <c r="G4" s="4"/>
      <c r="H4" s="4" t="s">
        <v>50</v>
      </c>
    </row>
    <row r="5" spans="1:8" ht="20.25" customHeight="1" thickBot="1">
      <c r="A5" s="167" t="s">
        <v>0</v>
      </c>
      <c r="B5" s="157" t="s">
        <v>1</v>
      </c>
      <c r="C5" s="157" t="s">
        <v>104</v>
      </c>
      <c r="D5" s="157" t="s">
        <v>103</v>
      </c>
      <c r="E5" s="157" t="s">
        <v>91</v>
      </c>
      <c r="F5" s="157" t="s">
        <v>111</v>
      </c>
      <c r="G5" s="173" t="s">
        <v>97</v>
      </c>
      <c r="H5" s="7"/>
    </row>
    <row r="6" spans="1:8" ht="12.75">
      <c r="A6" s="168"/>
      <c r="B6" s="170"/>
      <c r="C6" s="158"/>
      <c r="D6" s="158"/>
      <c r="E6" s="158"/>
      <c r="F6" s="158"/>
      <c r="G6" s="170"/>
      <c r="H6" s="172" t="s">
        <v>64</v>
      </c>
    </row>
    <row r="7" spans="1:8" ht="23.25" customHeight="1" thickBot="1">
      <c r="A7" s="169"/>
      <c r="B7" s="171"/>
      <c r="C7" s="159"/>
      <c r="D7" s="159"/>
      <c r="E7" s="159"/>
      <c r="F7" s="159"/>
      <c r="G7" s="171"/>
      <c r="H7" s="174"/>
    </row>
    <row r="8" spans="1:9" ht="15">
      <c r="A8" s="9"/>
      <c r="B8" s="10" t="s">
        <v>3</v>
      </c>
      <c r="C8" s="60"/>
      <c r="D8" s="11"/>
      <c r="E8" s="11"/>
      <c r="F8" s="11"/>
      <c r="G8" s="11"/>
      <c r="H8" s="12"/>
      <c r="I8" s="119"/>
    </row>
    <row r="9" spans="1:9" ht="14.25">
      <c r="A9" s="13">
        <v>1</v>
      </c>
      <c r="B9" s="14" t="s">
        <v>4</v>
      </c>
      <c r="C9" s="99">
        <v>51269.3</v>
      </c>
      <c r="D9" s="99">
        <v>51270</v>
      </c>
      <c r="E9" s="99"/>
      <c r="F9" s="99">
        <v>52241</v>
      </c>
      <c r="G9" s="148">
        <f>F9/D9*100</f>
        <v>101.89389506534035</v>
      </c>
      <c r="H9" s="41" t="e">
        <f>F9/E9*100</f>
        <v>#DIV/0!</v>
      </c>
      <c r="I9" s="120"/>
    </row>
    <row r="10" spans="1:9" ht="14.25">
      <c r="A10" s="13">
        <v>2</v>
      </c>
      <c r="B10" s="14" t="s">
        <v>5</v>
      </c>
      <c r="C10" s="99">
        <f>C11+C12+C13+C14</f>
        <v>61</v>
      </c>
      <c r="D10" s="99">
        <f>D11+D12+D13+D14</f>
        <v>61</v>
      </c>
      <c r="E10" s="99">
        <f>E11+E12+E13+E14</f>
        <v>0</v>
      </c>
      <c r="F10" s="99">
        <f>F11+F12+F13+F14</f>
        <v>87</v>
      </c>
      <c r="G10" s="148">
        <f aca="true" t="shared" si="0" ref="G10:G56">F10/D10*100</f>
        <v>142.62295081967213</v>
      </c>
      <c r="H10" s="41" t="e">
        <f aca="true" t="shared" si="1" ref="H10:H61">F10/E10*100</f>
        <v>#DIV/0!</v>
      </c>
      <c r="I10" s="119"/>
    </row>
    <row r="11" spans="1:9" ht="15">
      <c r="A11" s="16"/>
      <c r="B11" s="17" t="s">
        <v>6</v>
      </c>
      <c r="C11" s="139">
        <v>61</v>
      </c>
      <c r="D11" s="139">
        <v>61</v>
      </c>
      <c r="E11" s="139"/>
      <c r="F11" s="139">
        <v>87</v>
      </c>
      <c r="G11" s="148">
        <f t="shared" si="0"/>
        <v>142.62295081967213</v>
      </c>
      <c r="H11" s="41"/>
      <c r="I11" s="119"/>
    </row>
    <row r="12" spans="1:9" ht="15">
      <c r="A12" s="16"/>
      <c r="B12" s="17" t="s">
        <v>7</v>
      </c>
      <c r="C12" s="139"/>
      <c r="D12" s="139"/>
      <c r="E12" s="139"/>
      <c r="F12" s="139"/>
      <c r="G12" s="148"/>
      <c r="H12" s="41" t="e">
        <f t="shared" si="1"/>
        <v>#DIV/0!</v>
      </c>
      <c r="I12" s="119"/>
    </row>
    <row r="13" spans="1:9" ht="15">
      <c r="A13" s="16"/>
      <c r="B13" s="17" t="s">
        <v>47</v>
      </c>
      <c r="C13" s="139"/>
      <c r="D13" s="139"/>
      <c r="E13" s="139"/>
      <c r="F13" s="139"/>
      <c r="G13" s="148"/>
      <c r="H13" s="41" t="e">
        <f t="shared" si="1"/>
        <v>#DIV/0!</v>
      </c>
      <c r="I13" s="119"/>
    </row>
    <row r="14" spans="1:9" ht="15">
      <c r="A14" s="16"/>
      <c r="B14" s="17" t="s">
        <v>51</v>
      </c>
      <c r="C14" s="139"/>
      <c r="D14" s="139"/>
      <c r="E14" s="139"/>
      <c r="F14" s="139"/>
      <c r="G14" s="148"/>
      <c r="H14" s="41" t="e">
        <f t="shared" si="1"/>
        <v>#DIV/0!</v>
      </c>
      <c r="I14" s="119"/>
    </row>
    <row r="15" spans="1:9" ht="14.25">
      <c r="A15" s="13">
        <v>3</v>
      </c>
      <c r="B15" s="14" t="s">
        <v>8</v>
      </c>
      <c r="C15" s="99">
        <f>C16+C17+C18</f>
        <v>53724</v>
      </c>
      <c r="D15" s="99">
        <f>D16+D17+D18</f>
        <v>55724</v>
      </c>
      <c r="E15" s="99">
        <f>E16+E17+E18</f>
        <v>0</v>
      </c>
      <c r="F15" s="99">
        <f>F16+F17+F18</f>
        <v>54277</v>
      </c>
      <c r="G15" s="148">
        <f t="shared" si="0"/>
        <v>97.4032732754289</v>
      </c>
      <c r="H15" s="41" t="e">
        <f t="shared" si="1"/>
        <v>#DIV/0!</v>
      </c>
      <c r="I15" s="119"/>
    </row>
    <row r="16" spans="1:9" ht="15">
      <c r="A16" s="20"/>
      <c r="B16" s="17" t="s">
        <v>9</v>
      </c>
      <c r="C16" s="139">
        <v>12842</v>
      </c>
      <c r="D16" s="139">
        <v>12842</v>
      </c>
      <c r="E16" s="139"/>
      <c r="F16" s="139">
        <v>11476</v>
      </c>
      <c r="G16" s="148">
        <f t="shared" si="0"/>
        <v>89.36302756579973</v>
      </c>
      <c r="H16" s="41" t="e">
        <f t="shared" si="1"/>
        <v>#DIV/0!</v>
      </c>
      <c r="I16" s="119"/>
    </row>
    <row r="17" spans="1:9" ht="15">
      <c r="A17" s="20"/>
      <c r="B17" s="17" t="s">
        <v>80</v>
      </c>
      <c r="C17" s="139">
        <v>132</v>
      </c>
      <c r="D17" s="139">
        <v>132</v>
      </c>
      <c r="E17" s="139"/>
      <c r="F17" s="139">
        <v>84</v>
      </c>
      <c r="G17" s="148">
        <f t="shared" si="0"/>
        <v>63.63636363636363</v>
      </c>
      <c r="H17" s="41" t="e">
        <f t="shared" si="1"/>
        <v>#DIV/0!</v>
      </c>
      <c r="I17" s="119"/>
    </row>
    <row r="18" spans="1:9" s="46" customFormat="1" ht="15">
      <c r="A18" s="20"/>
      <c r="B18" s="17" t="s">
        <v>13</v>
      </c>
      <c r="C18" s="139">
        <v>40750</v>
      </c>
      <c r="D18" s="139">
        <v>42750</v>
      </c>
      <c r="E18" s="139"/>
      <c r="F18" s="139">
        <v>42717</v>
      </c>
      <c r="G18" s="148">
        <f t="shared" si="0"/>
        <v>99.92280701754386</v>
      </c>
      <c r="H18" s="62" t="e">
        <f t="shared" si="1"/>
        <v>#DIV/0!</v>
      </c>
      <c r="I18" s="119"/>
    </row>
    <row r="19" spans="1:9" s="46" customFormat="1" ht="14.25">
      <c r="A19" s="64">
        <v>4</v>
      </c>
      <c r="B19" s="14" t="s">
        <v>65</v>
      </c>
      <c r="C19" s="140">
        <f>C20</f>
        <v>0</v>
      </c>
      <c r="D19" s="140">
        <f>D20</f>
        <v>0</v>
      </c>
      <c r="E19" s="140">
        <f>E20</f>
        <v>0</v>
      </c>
      <c r="F19" s="140">
        <f>F20</f>
        <v>0</v>
      </c>
      <c r="G19" s="148"/>
      <c r="H19" s="62" t="e">
        <f>F19/E19*100</f>
        <v>#DIV/0!</v>
      </c>
      <c r="I19" s="119"/>
    </row>
    <row r="20" spans="1:9" s="46" customFormat="1" ht="15">
      <c r="A20" s="42"/>
      <c r="B20" s="27" t="s">
        <v>14</v>
      </c>
      <c r="C20" s="101">
        <f>C21+C22+C23</f>
        <v>0</v>
      </c>
      <c r="D20" s="101">
        <f>D21+D22+D23</f>
        <v>0</v>
      </c>
      <c r="E20" s="101">
        <f>E21+E22+E23</f>
        <v>0</v>
      </c>
      <c r="F20" s="101"/>
      <c r="G20" s="148"/>
      <c r="H20" s="62" t="e">
        <f>F20/E20*100</f>
        <v>#DIV/0!</v>
      </c>
      <c r="I20" s="119"/>
    </row>
    <row r="21" spans="1:22" s="46" customFormat="1" ht="15">
      <c r="A21" s="32"/>
      <c r="B21" s="29" t="s">
        <v>15</v>
      </c>
      <c r="C21" s="139"/>
      <c r="D21" s="139"/>
      <c r="E21" s="139"/>
      <c r="F21" s="139"/>
      <c r="G21" s="148"/>
      <c r="H21" s="41" t="e">
        <f>F21/E21*100</f>
        <v>#DIV/0!</v>
      </c>
      <c r="I21" s="119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46" customFormat="1" ht="15">
      <c r="A22" s="32"/>
      <c r="B22" s="30" t="s">
        <v>16</v>
      </c>
      <c r="C22" s="139"/>
      <c r="D22" s="139"/>
      <c r="E22" s="139"/>
      <c r="F22" s="139"/>
      <c r="G22" s="148"/>
      <c r="H22" s="41" t="e">
        <f t="shared" si="1"/>
        <v>#DIV/0!</v>
      </c>
      <c r="I22" s="119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46" customFormat="1" ht="30">
      <c r="A23" s="32"/>
      <c r="B23" s="30" t="s">
        <v>60</v>
      </c>
      <c r="C23" s="139"/>
      <c r="D23" s="139"/>
      <c r="E23" s="139"/>
      <c r="F23" s="139"/>
      <c r="G23" s="148"/>
      <c r="H23" s="15" t="e">
        <f t="shared" si="1"/>
        <v>#DIV/0!</v>
      </c>
      <c r="I23" s="119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109" customFormat="1" ht="14.25">
      <c r="A24" s="13">
        <v>5</v>
      </c>
      <c r="B24" s="14" t="s">
        <v>67</v>
      </c>
      <c r="C24" s="99"/>
      <c r="D24" s="99"/>
      <c r="E24" s="99"/>
      <c r="F24" s="99"/>
      <c r="G24" s="148"/>
      <c r="H24" s="15" t="e">
        <f t="shared" si="1"/>
        <v>#DIV/0!</v>
      </c>
      <c r="I24" s="119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s="46" customFormat="1" ht="15" customHeight="1">
      <c r="A25" s="94">
        <v>6</v>
      </c>
      <c r="B25" s="14" t="s">
        <v>79</v>
      </c>
      <c r="C25" s="111"/>
      <c r="D25" s="111"/>
      <c r="E25" s="111"/>
      <c r="F25" s="111"/>
      <c r="G25" s="148"/>
      <c r="H25" s="41" t="e">
        <f t="shared" si="1"/>
        <v>#DIV/0!</v>
      </c>
      <c r="I25" s="119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110" customFormat="1" ht="15">
      <c r="A26" s="51"/>
      <c r="B26" s="52" t="s">
        <v>52</v>
      </c>
      <c r="C26" s="98">
        <f>C9+C10+C15+C19+C24+C25</f>
        <v>105054.3</v>
      </c>
      <c r="D26" s="98">
        <f>D9+D10+D15+D19+D24+D25</f>
        <v>107055</v>
      </c>
      <c r="E26" s="98">
        <f>E9+E10+E15+E19+E24+E25</f>
        <v>0</v>
      </c>
      <c r="F26" s="98">
        <f>F9+F10+F15+F19+F24+F25</f>
        <v>106605</v>
      </c>
      <c r="G26" s="148">
        <f t="shared" si="0"/>
        <v>99.57965531736023</v>
      </c>
      <c r="H26" s="15" t="e">
        <f t="shared" si="1"/>
        <v>#DIV/0!</v>
      </c>
      <c r="I26" s="119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9" s="46" customFormat="1" ht="28.5">
      <c r="A27" s="64"/>
      <c r="B27" s="14" t="s">
        <v>40</v>
      </c>
      <c r="C27" s="99"/>
      <c r="D27" s="99"/>
      <c r="E27" s="99"/>
      <c r="F27" s="99"/>
      <c r="G27" s="148"/>
      <c r="H27" s="15" t="e">
        <f t="shared" si="1"/>
        <v>#DIV/0!</v>
      </c>
      <c r="I27" s="119"/>
    </row>
    <row r="28" spans="1:22" s="46" customFormat="1" ht="28.5">
      <c r="A28" s="65">
        <v>7</v>
      </c>
      <c r="B28" s="25" t="s">
        <v>66</v>
      </c>
      <c r="C28" s="100">
        <f>C29+C30+C31</f>
        <v>2400</v>
      </c>
      <c r="D28" s="100">
        <f>D29+D30+D31</f>
        <v>2874</v>
      </c>
      <c r="E28" s="100">
        <f>E29+E30+E31</f>
        <v>0</v>
      </c>
      <c r="F28" s="100">
        <f>F29+F30+F31</f>
        <v>3728</v>
      </c>
      <c r="G28" s="148">
        <f t="shared" si="0"/>
        <v>129.71468336812805</v>
      </c>
      <c r="H28" s="15" t="e">
        <f t="shared" si="1"/>
        <v>#DIV/0!</v>
      </c>
      <c r="I28" s="119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46" customFormat="1" ht="15">
      <c r="A29" s="31"/>
      <c r="B29" s="27" t="s">
        <v>106</v>
      </c>
      <c r="C29" s="101">
        <v>2400</v>
      </c>
      <c r="D29" s="101">
        <v>2874</v>
      </c>
      <c r="E29" s="101"/>
      <c r="F29" s="101">
        <v>3728</v>
      </c>
      <c r="G29" s="148">
        <f t="shared" si="0"/>
        <v>129.71468336812805</v>
      </c>
      <c r="H29" s="15" t="e">
        <f t="shared" si="1"/>
        <v>#DIV/0!</v>
      </c>
      <c r="I29" s="11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9" ht="15">
      <c r="A30" s="32"/>
      <c r="B30" s="70" t="s">
        <v>22</v>
      </c>
      <c r="C30" s="102"/>
      <c r="D30" s="102"/>
      <c r="E30" s="102"/>
      <c r="F30" s="102"/>
      <c r="G30" s="149"/>
      <c r="H30" s="15" t="e">
        <f t="shared" si="1"/>
        <v>#DIV/0!</v>
      </c>
      <c r="I30" s="119"/>
    </row>
    <row r="31" spans="1:9" ht="15">
      <c r="A31" s="32"/>
      <c r="B31" s="30" t="s">
        <v>81</v>
      </c>
      <c r="C31" s="102"/>
      <c r="D31" s="102"/>
      <c r="E31" s="102"/>
      <c r="F31" s="102"/>
      <c r="G31" s="149"/>
      <c r="H31" s="15" t="e">
        <f t="shared" si="1"/>
        <v>#DIV/0!</v>
      </c>
      <c r="I31" s="119"/>
    </row>
    <row r="32" spans="1:9" ht="28.5">
      <c r="A32" s="13">
        <v>8</v>
      </c>
      <c r="B32" s="14" t="s">
        <v>105</v>
      </c>
      <c r="C32" s="99"/>
      <c r="D32" s="99"/>
      <c r="E32" s="99"/>
      <c r="F32" s="99"/>
      <c r="G32" s="149"/>
      <c r="H32" s="15" t="e">
        <f t="shared" si="1"/>
        <v>#DIV/0!</v>
      </c>
      <c r="I32" s="119"/>
    </row>
    <row r="33" spans="1:9" ht="14.25">
      <c r="A33" s="13">
        <v>9</v>
      </c>
      <c r="B33" s="14" t="s">
        <v>24</v>
      </c>
      <c r="C33" s="99">
        <v>100</v>
      </c>
      <c r="D33" s="99">
        <v>100</v>
      </c>
      <c r="E33" s="99"/>
      <c r="F33" s="99">
        <v>271</v>
      </c>
      <c r="G33" s="148">
        <f t="shared" si="0"/>
        <v>271</v>
      </c>
      <c r="H33" s="15" t="e">
        <f t="shared" si="1"/>
        <v>#DIV/0!</v>
      </c>
      <c r="I33" s="119"/>
    </row>
    <row r="34" spans="1:9" ht="28.5">
      <c r="A34" s="13">
        <v>10</v>
      </c>
      <c r="B34" s="14" t="s">
        <v>93</v>
      </c>
      <c r="C34" s="99">
        <v>650</v>
      </c>
      <c r="D34" s="99">
        <v>650</v>
      </c>
      <c r="E34" s="99"/>
      <c r="F34" s="99">
        <v>1197</v>
      </c>
      <c r="G34" s="148">
        <f t="shared" si="0"/>
        <v>184.15384615384616</v>
      </c>
      <c r="H34" s="15" t="e">
        <f t="shared" si="1"/>
        <v>#DIV/0!</v>
      </c>
      <c r="I34" s="119"/>
    </row>
    <row r="35" spans="1:9" s="55" customFormat="1" ht="15">
      <c r="A35" s="56"/>
      <c r="B35" s="57" t="s">
        <v>53</v>
      </c>
      <c r="C35" s="103">
        <f>C27+C28+C32+C33+C34</f>
        <v>3150</v>
      </c>
      <c r="D35" s="103">
        <f>D27+D28+D32+D33+D34</f>
        <v>3624</v>
      </c>
      <c r="E35" s="103">
        <f>E27+E28+E32+E33+E34</f>
        <v>0</v>
      </c>
      <c r="F35" s="103">
        <f>F27+F28+F32+F33+F34</f>
        <v>5196</v>
      </c>
      <c r="G35" s="148">
        <f t="shared" si="0"/>
        <v>143.37748344370863</v>
      </c>
      <c r="H35" s="15" t="e">
        <f>F35/E35*100</f>
        <v>#DIV/0!</v>
      </c>
      <c r="I35" s="119"/>
    </row>
    <row r="36" spans="1:9" s="55" customFormat="1" ht="30">
      <c r="A36" s="56"/>
      <c r="B36" s="57" t="s">
        <v>54</v>
      </c>
      <c r="C36" s="103"/>
      <c r="D36" s="103"/>
      <c r="E36" s="103"/>
      <c r="F36" s="103"/>
      <c r="G36" s="148"/>
      <c r="H36" s="15" t="e">
        <f t="shared" si="1"/>
        <v>#DIV/0!</v>
      </c>
      <c r="I36" s="119"/>
    </row>
    <row r="37" spans="1:9" s="118" customFormat="1" ht="15">
      <c r="A37" s="16"/>
      <c r="B37" s="33" t="s">
        <v>25</v>
      </c>
      <c r="C37" s="121">
        <f>C26+C35+C36</f>
        <v>108204.3</v>
      </c>
      <c r="D37" s="121">
        <f>D26+D35+D36</f>
        <v>110679</v>
      </c>
      <c r="E37" s="121">
        <f>E26+E35+E36</f>
        <v>0</v>
      </c>
      <c r="F37" s="121">
        <f>F26+F35+F36</f>
        <v>111801</v>
      </c>
      <c r="G37" s="150">
        <f t="shared" si="0"/>
        <v>101.01374244436614</v>
      </c>
      <c r="H37" s="122" t="e">
        <f t="shared" si="1"/>
        <v>#DIV/0!</v>
      </c>
      <c r="I37" s="120"/>
    </row>
    <row r="38" spans="1:9" s="118" customFormat="1" ht="15">
      <c r="A38" s="16"/>
      <c r="B38" s="33" t="s">
        <v>26</v>
      </c>
      <c r="C38" s="141">
        <f>C40+C41+C42+C43+C44+C45+C39</f>
        <v>2664.1</v>
      </c>
      <c r="D38" s="141">
        <f>D40+D41+D42+D43+D44+D45+D39</f>
        <v>4502</v>
      </c>
      <c r="E38" s="141" t="e">
        <f>E40+#REF!+E41+E42+E43+E44+E45+E39</f>
        <v>#REF!</v>
      </c>
      <c r="F38" s="141">
        <f>F40+F41+F42+F43+F44+F45+F39</f>
        <v>4502</v>
      </c>
      <c r="G38" s="150">
        <f t="shared" si="0"/>
        <v>100</v>
      </c>
      <c r="H38" s="122" t="e">
        <f t="shared" si="1"/>
        <v>#REF!</v>
      </c>
      <c r="I38" s="119"/>
    </row>
    <row r="39" spans="1:9" ht="15">
      <c r="A39" s="16"/>
      <c r="B39" s="17" t="s">
        <v>44</v>
      </c>
      <c r="C39" s="142">
        <v>2664.1</v>
      </c>
      <c r="D39" s="142">
        <v>2664</v>
      </c>
      <c r="E39" s="139"/>
      <c r="F39" s="139">
        <v>2664</v>
      </c>
      <c r="G39" s="148"/>
      <c r="H39" s="15"/>
      <c r="I39" s="119"/>
    </row>
    <row r="40" spans="1:9" ht="15">
      <c r="A40" s="16"/>
      <c r="B40" s="17" t="s">
        <v>46</v>
      </c>
      <c r="C40" s="142"/>
      <c r="D40" s="142"/>
      <c r="E40" s="139"/>
      <c r="F40" s="139"/>
      <c r="G40" s="148"/>
      <c r="H40" s="41" t="e">
        <f t="shared" si="1"/>
        <v>#DIV/0!</v>
      </c>
      <c r="I40" s="119"/>
    </row>
    <row r="41" spans="1:9" ht="15">
      <c r="A41" s="16"/>
      <c r="B41" s="17" t="s">
        <v>34</v>
      </c>
      <c r="C41" s="142"/>
      <c r="D41" s="142"/>
      <c r="E41" s="139"/>
      <c r="F41" s="139"/>
      <c r="G41" s="148"/>
      <c r="H41" s="41" t="e">
        <f t="shared" si="1"/>
        <v>#DIV/0!</v>
      </c>
      <c r="I41" s="119"/>
    </row>
    <row r="42" spans="1:9" ht="15">
      <c r="A42" s="16"/>
      <c r="B42" s="17" t="s">
        <v>38</v>
      </c>
      <c r="C42" s="142"/>
      <c r="D42" s="142">
        <v>1838</v>
      </c>
      <c r="E42" s="139"/>
      <c r="F42" s="139">
        <v>1838</v>
      </c>
      <c r="G42" s="148">
        <f t="shared" si="0"/>
        <v>100</v>
      </c>
      <c r="H42" s="41" t="e">
        <f t="shared" si="1"/>
        <v>#DIV/0!</v>
      </c>
      <c r="I42" s="119"/>
    </row>
    <row r="43" spans="1:9" ht="30">
      <c r="A43" s="16"/>
      <c r="B43" s="17" t="s">
        <v>54</v>
      </c>
      <c r="C43" s="142">
        <v>0</v>
      </c>
      <c r="D43" s="142">
        <v>0</v>
      </c>
      <c r="E43" s="139">
        <v>0</v>
      </c>
      <c r="F43" s="139"/>
      <c r="G43" s="148"/>
      <c r="H43" s="41"/>
      <c r="I43" s="119"/>
    </row>
    <row r="44" spans="1:9" ht="30">
      <c r="A44" s="16"/>
      <c r="B44" s="17" t="s">
        <v>83</v>
      </c>
      <c r="C44" s="142">
        <v>0</v>
      </c>
      <c r="D44" s="142"/>
      <c r="E44" s="139">
        <v>0</v>
      </c>
      <c r="F44" s="139"/>
      <c r="G44" s="148"/>
      <c r="H44" s="41"/>
      <c r="I44" s="119"/>
    </row>
    <row r="45" spans="1:9" ht="30">
      <c r="A45" s="16"/>
      <c r="B45" s="17" t="s">
        <v>82</v>
      </c>
      <c r="C45" s="142"/>
      <c r="D45" s="142"/>
      <c r="E45" s="139"/>
      <c r="F45" s="139"/>
      <c r="G45" s="148"/>
      <c r="H45" s="41"/>
      <c r="I45" s="119"/>
    </row>
    <row r="46" spans="1:9" s="118" customFormat="1" ht="15">
      <c r="A46" s="16"/>
      <c r="B46" s="33" t="s">
        <v>27</v>
      </c>
      <c r="C46" s="121">
        <f>C37+C38+C43+C44</f>
        <v>110868.40000000001</v>
      </c>
      <c r="D46" s="121">
        <f>D37+D38</f>
        <v>115181</v>
      </c>
      <c r="E46" s="121" t="e">
        <f>E37+E38</f>
        <v>#REF!</v>
      </c>
      <c r="F46" s="121">
        <f>F37+F38</f>
        <v>116303</v>
      </c>
      <c r="G46" s="150">
        <f t="shared" si="0"/>
        <v>100.97411899532041</v>
      </c>
      <c r="H46" s="124" t="e">
        <f t="shared" si="1"/>
        <v>#REF!</v>
      </c>
      <c r="I46" s="119"/>
    </row>
    <row r="47" spans="1:9" ht="15">
      <c r="A47" s="16"/>
      <c r="B47" s="33" t="s">
        <v>28</v>
      </c>
      <c r="C47" s="99">
        <f>C62</f>
        <v>-0.09999999999126885</v>
      </c>
      <c r="D47" s="99">
        <f>D46-D61</f>
        <v>-11763</v>
      </c>
      <c r="E47" s="99" t="e">
        <f>E46-E61</f>
        <v>#REF!</v>
      </c>
      <c r="F47" s="99">
        <f>F46-F61</f>
        <v>1307</v>
      </c>
      <c r="G47" s="148"/>
      <c r="H47" s="41"/>
      <c r="I47" s="119"/>
    </row>
    <row r="48" spans="1:9" ht="15">
      <c r="A48" s="16"/>
      <c r="B48" s="34" t="s">
        <v>29</v>
      </c>
      <c r="C48" s="99"/>
      <c r="D48" s="99"/>
      <c r="E48" s="139"/>
      <c r="F48" s="99"/>
      <c r="G48" s="148"/>
      <c r="H48" s="41"/>
      <c r="I48" s="119"/>
    </row>
    <row r="49" spans="1:9" ht="15">
      <c r="A49" s="20">
        <v>1</v>
      </c>
      <c r="B49" s="17" t="s">
        <v>30</v>
      </c>
      <c r="C49" s="139">
        <v>4739.9</v>
      </c>
      <c r="D49" s="139">
        <v>7206</v>
      </c>
      <c r="E49" s="139"/>
      <c r="F49" s="139">
        <v>7026</v>
      </c>
      <c r="G49" s="148">
        <f t="shared" si="0"/>
        <v>97.50208159866777</v>
      </c>
      <c r="H49" s="41" t="e">
        <f t="shared" si="1"/>
        <v>#DIV/0!</v>
      </c>
      <c r="I49" s="119"/>
    </row>
    <row r="50" spans="1:9" ht="15">
      <c r="A50" s="20">
        <v>2</v>
      </c>
      <c r="B50" s="17" t="s">
        <v>45</v>
      </c>
      <c r="C50" s="139"/>
      <c r="D50" s="139"/>
      <c r="E50" s="139"/>
      <c r="F50" s="139"/>
      <c r="G50" s="148"/>
      <c r="H50" s="41" t="e">
        <f t="shared" si="1"/>
        <v>#DIV/0!</v>
      </c>
      <c r="I50" s="119"/>
    </row>
    <row r="51" spans="1:9" ht="15">
      <c r="A51" s="20">
        <v>3</v>
      </c>
      <c r="B51" s="17" t="s">
        <v>35</v>
      </c>
      <c r="C51" s="142"/>
      <c r="D51" s="142"/>
      <c r="E51" s="139"/>
      <c r="F51" s="142"/>
      <c r="G51" s="148"/>
      <c r="H51" s="41" t="e">
        <f t="shared" si="1"/>
        <v>#DIV/0!</v>
      </c>
      <c r="I51" s="119"/>
    </row>
    <row r="52" spans="1:9" ht="15">
      <c r="A52" s="20">
        <v>4</v>
      </c>
      <c r="B52" s="17" t="s">
        <v>41</v>
      </c>
      <c r="C52" s="142"/>
      <c r="D52" s="142">
        <v>27641</v>
      </c>
      <c r="E52" s="139"/>
      <c r="F52" s="142">
        <v>25575</v>
      </c>
      <c r="G52" s="148">
        <f t="shared" si="0"/>
        <v>92.52559603487572</v>
      </c>
      <c r="H52" s="41" t="e">
        <f t="shared" si="1"/>
        <v>#DIV/0!</v>
      </c>
      <c r="I52" s="119"/>
    </row>
    <row r="53" spans="1:9" ht="15">
      <c r="A53" s="20">
        <v>5</v>
      </c>
      <c r="B53" s="17" t="s">
        <v>36</v>
      </c>
      <c r="C53" s="142">
        <v>65435.3</v>
      </c>
      <c r="D53" s="142">
        <v>40144</v>
      </c>
      <c r="E53" s="139"/>
      <c r="F53" s="142">
        <v>30442</v>
      </c>
      <c r="G53" s="148">
        <f t="shared" si="0"/>
        <v>75.83200478278198</v>
      </c>
      <c r="H53" s="41" t="e">
        <f t="shared" si="1"/>
        <v>#DIV/0!</v>
      </c>
      <c r="I53" s="119"/>
    </row>
    <row r="54" spans="1:9" ht="15">
      <c r="A54" s="20">
        <v>6</v>
      </c>
      <c r="B54" s="17" t="s">
        <v>55</v>
      </c>
      <c r="C54" s="142"/>
      <c r="D54" s="142"/>
      <c r="E54" s="139"/>
      <c r="F54" s="142"/>
      <c r="G54" s="148"/>
      <c r="H54" s="41" t="e">
        <f t="shared" si="1"/>
        <v>#DIV/0!</v>
      </c>
      <c r="I54" s="119"/>
    </row>
    <row r="55" spans="1:9" ht="15">
      <c r="A55" s="20">
        <v>7</v>
      </c>
      <c r="B55" s="17" t="s">
        <v>31</v>
      </c>
      <c r="C55" s="142"/>
      <c r="D55" s="142"/>
      <c r="E55" s="139"/>
      <c r="F55" s="142"/>
      <c r="G55" s="148"/>
      <c r="H55" s="41" t="e">
        <f t="shared" si="1"/>
        <v>#DIV/0!</v>
      </c>
      <c r="I55" s="119"/>
    </row>
    <row r="56" spans="1:9" ht="15">
      <c r="A56" s="20">
        <v>8</v>
      </c>
      <c r="B56" s="17" t="s">
        <v>37</v>
      </c>
      <c r="C56" s="142">
        <v>40693.3</v>
      </c>
      <c r="D56" s="142">
        <v>51953</v>
      </c>
      <c r="E56" s="139"/>
      <c r="F56" s="142">
        <v>51953</v>
      </c>
      <c r="G56" s="148">
        <f t="shared" si="0"/>
        <v>100</v>
      </c>
      <c r="H56" s="41" t="e">
        <f t="shared" si="1"/>
        <v>#DIV/0!</v>
      </c>
      <c r="I56" s="119"/>
    </row>
    <row r="57" spans="1:9" ht="15">
      <c r="A57" s="20">
        <v>9</v>
      </c>
      <c r="B57" s="17" t="s">
        <v>61</v>
      </c>
      <c r="C57" s="142"/>
      <c r="D57" s="142"/>
      <c r="E57" s="139"/>
      <c r="F57" s="142"/>
      <c r="G57" s="148"/>
      <c r="H57" s="41" t="e">
        <f t="shared" si="1"/>
        <v>#DIV/0!</v>
      </c>
      <c r="I57" s="119"/>
    </row>
    <row r="58" spans="1:9" ht="15">
      <c r="A58" s="20">
        <v>10</v>
      </c>
      <c r="B58" s="17" t="s">
        <v>32</v>
      </c>
      <c r="C58" s="142"/>
      <c r="D58" s="142"/>
      <c r="E58" s="139"/>
      <c r="F58" s="142"/>
      <c r="G58" s="148"/>
      <c r="H58" s="41" t="e">
        <f t="shared" si="1"/>
        <v>#DIV/0!</v>
      </c>
      <c r="I58" s="119"/>
    </row>
    <row r="59" spans="1:9" ht="15">
      <c r="A59" s="20">
        <v>11</v>
      </c>
      <c r="B59" s="36" t="s">
        <v>56</v>
      </c>
      <c r="C59" s="142"/>
      <c r="D59" s="142"/>
      <c r="E59" s="143"/>
      <c r="F59" s="142"/>
      <c r="G59" s="148"/>
      <c r="H59" s="41" t="e">
        <f t="shared" si="1"/>
        <v>#DIV/0!</v>
      </c>
      <c r="I59" s="119"/>
    </row>
    <row r="60" spans="1:9" ht="15">
      <c r="A60" s="35">
        <v>12</v>
      </c>
      <c r="B60" s="36" t="s">
        <v>72</v>
      </c>
      <c r="C60" s="144"/>
      <c r="D60" s="144"/>
      <c r="E60" s="143"/>
      <c r="F60" s="144"/>
      <c r="G60" s="148"/>
      <c r="H60" s="41"/>
      <c r="I60" s="119"/>
    </row>
    <row r="61" spans="1:9" s="118" customFormat="1" ht="15" thickBot="1">
      <c r="A61" s="35"/>
      <c r="B61" s="125" t="s">
        <v>33</v>
      </c>
      <c r="C61" s="145">
        <f>C49+C51+C52+C53+C55+C56+C57+C58+C59+C50+C54+C60</f>
        <v>110868.5</v>
      </c>
      <c r="D61" s="145">
        <f>D49+D51+D52+D53+D55+D56+D57+D58+D59+D50+D54+D60</f>
        <v>126944</v>
      </c>
      <c r="E61" s="145">
        <f>E49+E51+E52+E53+E55+E56+E57+E58+E59+E50+E54+E60</f>
        <v>0</v>
      </c>
      <c r="F61" s="145">
        <f>F49+F51+F52+F53+F55+F56+F57+F58+F59+F50+F54+F60</f>
        <v>114996</v>
      </c>
      <c r="G61" s="150">
        <f>F61/D61*100</f>
        <v>90.58797580035292</v>
      </c>
      <c r="H61" s="124" t="e">
        <f t="shared" si="1"/>
        <v>#DIV/0!</v>
      </c>
      <c r="I61" s="119"/>
    </row>
    <row r="62" spans="1:8" ht="15.75" thickBot="1">
      <c r="A62" s="43"/>
      <c r="B62" s="37" t="s">
        <v>28</v>
      </c>
      <c r="C62" s="146">
        <f>C46-C61</f>
        <v>-0.09999999999126885</v>
      </c>
      <c r="D62" s="146">
        <f>D46-D61</f>
        <v>-11763</v>
      </c>
      <c r="E62" s="146" t="e">
        <f>E46-E61</f>
        <v>#REF!</v>
      </c>
      <c r="F62" s="146">
        <f>F46-F61</f>
        <v>1307</v>
      </c>
      <c r="G62" s="38"/>
      <c r="H62" s="38"/>
    </row>
    <row r="63" spans="1:8" ht="15">
      <c r="A63" s="40"/>
      <c r="B63" s="39"/>
      <c r="C63" s="39"/>
      <c r="D63" s="4"/>
      <c r="E63" s="4"/>
      <c r="F63" s="4"/>
      <c r="G63" s="4"/>
      <c r="H63" s="4"/>
    </row>
    <row r="64" spans="1:8" ht="14.25">
      <c r="A64" s="105"/>
      <c r="B64" s="147"/>
      <c r="C64" s="106"/>
      <c r="D64" s="106"/>
      <c r="E64" s="106"/>
      <c r="F64" s="106"/>
      <c r="G64" s="106"/>
      <c r="H64" s="106"/>
    </row>
    <row r="65" spans="1:8" ht="12.75">
      <c r="A65" s="105"/>
      <c r="B65" s="106"/>
      <c r="C65" s="106"/>
      <c r="D65" s="106"/>
      <c r="E65" s="106"/>
      <c r="F65" s="106"/>
      <c r="G65" s="106"/>
      <c r="H65" s="106"/>
    </row>
    <row r="66" spans="1:8" ht="12.75">
      <c r="A66" s="105"/>
      <c r="B66" s="106"/>
      <c r="C66" s="106"/>
      <c r="D66" s="106"/>
      <c r="E66" s="106"/>
      <c r="F66" s="106"/>
      <c r="G66" s="106"/>
      <c r="H66" s="106"/>
    </row>
  </sheetData>
  <mergeCells count="10"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6:H7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Нурлатское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Mailrfo</dc:creator>
  <cp:keywords/>
  <dc:description/>
  <cp:lastModifiedBy>nurl-11-fo</cp:lastModifiedBy>
  <cp:lastPrinted>2020-01-27T10:00:02Z</cp:lastPrinted>
  <dcterms:created xsi:type="dcterms:W3CDTF">2005-12-29T07:12:51Z</dcterms:created>
  <dcterms:modified xsi:type="dcterms:W3CDTF">2020-01-27T10:00:34Z</dcterms:modified>
  <cp:category/>
  <cp:version/>
  <cp:contentType/>
  <cp:contentStatus/>
</cp:coreProperties>
</file>