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5326" windowWidth="15180" windowHeight="9345" tabRatio="638" activeTab="0"/>
  </bookViews>
  <sheets>
    <sheet name="район01.07.20" sheetId="302" r:id="rId1"/>
  </sheets>
  <definedNames>
    <definedName name="_xlnm.Print_Area" localSheetId="0">'район01.07.20'!$A$1:$G$65</definedName>
  </definedNames>
  <calcPr calcId="124519"/>
</workbook>
</file>

<file path=xl/sharedStrings.xml><?xml version="1.0" encoding="utf-8"?>
<sst xmlns="http://schemas.openxmlformats.org/spreadsheetml/2006/main" count="69" uniqueCount="67">
  <si>
    <t>№</t>
  </si>
  <si>
    <t>Наименование</t>
  </si>
  <si>
    <t>Доходы</t>
  </si>
  <si>
    <t>Налог на доходы с физических лиц</t>
  </si>
  <si>
    <t>Налог на совокупный доход</t>
  </si>
  <si>
    <t xml:space="preserve"> -единый сельхозналог</t>
  </si>
  <si>
    <t xml:space="preserve"> -единый налог на вмененный доход</t>
  </si>
  <si>
    <t xml:space="preserve">Налог на имущество </t>
  </si>
  <si>
    <t xml:space="preserve"> - налог на имущество физических лиц</t>
  </si>
  <si>
    <t xml:space="preserve"> - налог на имущество предприятий</t>
  </si>
  <si>
    <t xml:space="preserve"> - налог на имущество по наследству</t>
  </si>
  <si>
    <t xml:space="preserve"> -налог на игорный бизнес</t>
  </si>
  <si>
    <t xml:space="preserve"> -земельный налог</t>
  </si>
  <si>
    <t>госпошлина</t>
  </si>
  <si>
    <t xml:space="preserve"> -в т.ч за совершение нотар.действий</t>
  </si>
  <si>
    <t>по делам общей юрисдикции</t>
  </si>
  <si>
    <t>аренда имущества муницип.органов</t>
  </si>
  <si>
    <t>Штрафные санкции</t>
  </si>
  <si>
    <t>ИТОГО СОБСТВЕН.ДОХОДОВ</t>
  </si>
  <si>
    <t>Безвозмездные перечисления</t>
  </si>
  <si>
    <t>ВСЕГО доходов</t>
  </si>
  <si>
    <t>Профицит(+), Дефицит(-)</t>
  </si>
  <si>
    <t>РАСХОДЫ</t>
  </si>
  <si>
    <t>Общегосударственные вопросы</t>
  </si>
  <si>
    <t>Образование</t>
  </si>
  <si>
    <t>Соц.политика</t>
  </si>
  <si>
    <t>ИТОГО расходов</t>
  </si>
  <si>
    <t xml:space="preserve">Субсидии </t>
  </si>
  <si>
    <t>Правоохранительная деятельность</t>
  </si>
  <si>
    <t>ЖКХ</t>
  </si>
  <si>
    <t xml:space="preserve">Культура </t>
  </si>
  <si>
    <t>Межбюджетные трансферты</t>
  </si>
  <si>
    <t>Плата за негативное воздействие на окружающую среду</t>
  </si>
  <si>
    <t>Национальная экономика</t>
  </si>
  <si>
    <t>Дотации</t>
  </si>
  <si>
    <t>Национальная оборона</t>
  </si>
  <si>
    <t xml:space="preserve">Субвенции </t>
  </si>
  <si>
    <t>упрощенная система налогообложения</t>
  </si>
  <si>
    <t>тыс.руб.</t>
  </si>
  <si>
    <t>доход от выдачи патента</t>
  </si>
  <si>
    <t>Итого по налоговым доходам</t>
  </si>
  <si>
    <t>Итого по неналоговым доходам</t>
  </si>
  <si>
    <t>Возврат остатков субсидий и субвенций прошлых лет</t>
  </si>
  <si>
    <t>Охрана окружающей среды</t>
  </si>
  <si>
    <t>Физкультура и спорт</t>
  </si>
  <si>
    <t>госпошлина за выдачу разрешения на рекламу</t>
  </si>
  <si>
    <t>Здравоохранение .</t>
  </si>
  <si>
    <t>к  месячному плану</t>
  </si>
  <si>
    <t>Прочие налоги, пошлины и сборы</t>
  </si>
  <si>
    <t>Доходы от имущества .наход.в гос.муницип.собственности</t>
  </si>
  <si>
    <t>Акцизы на нефтепродукты</t>
  </si>
  <si>
    <t>Дотация на выравнивание</t>
  </si>
  <si>
    <t>Платежи за пользов.природн.ресурсами</t>
  </si>
  <si>
    <t>налог на игорный бизнес</t>
  </si>
  <si>
    <t>платежи от муниц.унитарных предприятий</t>
  </si>
  <si>
    <t>Доходы от возврата остатков субв,субс. от СП и бюдж.учр</t>
  </si>
  <si>
    <t>Безвозмездные поступления от негосударственных организаций</t>
  </si>
  <si>
    <t>Уточнен.       план на 01.10.2016г</t>
  </si>
  <si>
    <t>% исполнения к уточненому плану</t>
  </si>
  <si>
    <t>прочие поступления от использования им-ва</t>
  </si>
  <si>
    <t>Прочие неналог.доходы(продажа земли, имущества, прочие неналоговые)</t>
  </si>
  <si>
    <t>Доходы от оказания платных услуг и компенсации затрат государства</t>
  </si>
  <si>
    <t>арендная плата за земельные участки</t>
  </si>
  <si>
    <t>Утвержден.план на 2020год</t>
  </si>
  <si>
    <t>Уточнен. план на 2020год</t>
  </si>
  <si>
    <t>Поступило на 01.07.2020 г.</t>
  </si>
  <si>
    <t>Исполнение бюджета Нурлатского муниципального района на 01.07.2020 года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</si>
</sst>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"/>
  </numFmts>
  <fonts count="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3" fontId="3" fillId="2" borderId="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2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5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0" xfId="0" applyFont="1"/>
    <xf numFmtId="0" fontId="2" fillId="3" borderId="6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6" fillId="0" borderId="0" xfId="0" applyFont="1" applyBorder="1"/>
    <xf numFmtId="0" fontId="5" fillId="0" borderId="0" xfId="0" applyFont="1" applyBorder="1"/>
    <xf numFmtId="0" fontId="0" fillId="0" borderId="0" xfId="0" applyFill="1"/>
    <xf numFmtId="3" fontId="0" fillId="0" borderId="0" xfId="0" applyNumberFormat="1" applyFill="1"/>
    <xf numFmtId="3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65" fontId="2" fillId="2" borderId="7" xfId="0" applyNumberFormat="1" applyFont="1" applyFill="1" applyBorder="1" applyAlignment="1">
      <alignment horizontal="right"/>
    </xf>
    <xf numFmtId="165" fontId="3" fillId="0" borderId="6" xfId="0" applyNumberFormat="1" applyFont="1" applyBorder="1"/>
    <xf numFmtId="165" fontId="3" fillId="2" borderId="6" xfId="0" applyNumberFormat="1" applyFont="1" applyFill="1" applyBorder="1" applyAlignment="1">
      <alignment horizontal="right"/>
    </xf>
    <xf numFmtId="165" fontId="4" fillId="2" borderId="1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2.625" style="0" customWidth="1"/>
    <col min="4" max="4" width="14.125" style="0" customWidth="1"/>
    <col min="5" max="5" width="0.2421875" style="0" hidden="1" customWidth="1"/>
    <col min="6" max="6" width="13.375" style="0" customWidth="1"/>
    <col min="7" max="7" width="15.75390625" style="0" customWidth="1"/>
    <col min="8" max="8" width="11.00390625" style="0" hidden="1" customWidth="1"/>
    <col min="9" max="9" width="11.25390625" style="53" customWidth="1"/>
  </cols>
  <sheetData>
    <row r="1" spans="1:8" ht="12.75">
      <c r="A1" s="73" t="s">
        <v>66</v>
      </c>
      <c r="B1" s="74"/>
      <c r="C1" s="74"/>
      <c r="D1" s="74"/>
      <c r="E1" s="74"/>
      <c r="F1" s="74"/>
      <c r="G1" s="74"/>
      <c r="H1" s="74"/>
    </row>
    <row r="2" spans="1:8" ht="14.25">
      <c r="A2" s="75"/>
      <c r="B2" s="76"/>
      <c r="C2" s="76"/>
      <c r="D2" s="76"/>
      <c r="E2" s="76"/>
      <c r="F2" s="76"/>
      <c r="G2" s="76"/>
      <c r="H2" s="76"/>
    </row>
    <row r="3" spans="1:8" ht="15.75" thickBot="1">
      <c r="A3" s="1"/>
      <c r="B3" s="2"/>
      <c r="C3" s="2"/>
      <c r="D3" s="3"/>
      <c r="E3" s="3"/>
      <c r="F3" s="4"/>
      <c r="G3" s="4"/>
      <c r="H3" s="4" t="s">
        <v>38</v>
      </c>
    </row>
    <row r="4" spans="1:8" ht="15" thickBot="1">
      <c r="A4" s="77" t="s">
        <v>0</v>
      </c>
      <c r="B4" s="80" t="s">
        <v>1</v>
      </c>
      <c r="C4" s="80" t="s">
        <v>63</v>
      </c>
      <c r="D4" s="80" t="s">
        <v>64</v>
      </c>
      <c r="E4" s="80" t="s">
        <v>57</v>
      </c>
      <c r="F4" s="80" t="s">
        <v>65</v>
      </c>
      <c r="G4" s="85" t="s">
        <v>58</v>
      </c>
      <c r="H4" s="5"/>
    </row>
    <row r="5" spans="1:8" ht="12.75">
      <c r="A5" s="78"/>
      <c r="B5" s="81"/>
      <c r="C5" s="83"/>
      <c r="D5" s="83"/>
      <c r="E5" s="83"/>
      <c r="F5" s="83"/>
      <c r="G5" s="86"/>
      <c r="H5" s="80" t="s">
        <v>47</v>
      </c>
    </row>
    <row r="6" spans="1:8" ht="13.5" thickBot="1">
      <c r="A6" s="79"/>
      <c r="B6" s="82"/>
      <c r="C6" s="84"/>
      <c r="D6" s="84"/>
      <c r="E6" s="84"/>
      <c r="F6" s="84"/>
      <c r="G6" s="87"/>
      <c r="H6" s="84"/>
    </row>
    <row r="7" spans="1:9" ht="15">
      <c r="A7" s="6"/>
      <c r="B7" s="7" t="s">
        <v>2</v>
      </c>
      <c r="C7" s="39"/>
      <c r="D7" s="8"/>
      <c r="E7" s="8"/>
      <c r="F7" s="8"/>
      <c r="G7" s="8"/>
      <c r="H7" s="9"/>
      <c r="I7" s="54"/>
    </row>
    <row r="8" spans="1:9" ht="14.25">
      <c r="A8" s="10">
        <v>1</v>
      </c>
      <c r="B8" s="11" t="s">
        <v>3</v>
      </c>
      <c r="C8" s="46">
        <v>419821</v>
      </c>
      <c r="D8" s="46">
        <v>419821</v>
      </c>
      <c r="E8" s="46">
        <v>265157.2</v>
      </c>
      <c r="F8" s="46">
        <v>199656</v>
      </c>
      <c r="G8" s="12">
        <f>F8/D8*100</f>
        <v>47.557411372942276</v>
      </c>
      <c r="H8" s="30">
        <f>F8/E8*100</f>
        <v>75.29721991331934</v>
      </c>
      <c r="I8" s="54"/>
    </row>
    <row r="9" spans="1:9" ht="14.25">
      <c r="A9" s="10">
        <v>2</v>
      </c>
      <c r="B9" s="11" t="s">
        <v>4</v>
      </c>
      <c r="C9" s="46">
        <f>C10+C11+C12+C13</f>
        <v>27171</v>
      </c>
      <c r="D9" s="46">
        <f>D10+D11+D12+D13</f>
        <v>27171</v>
      </c>
      <c r="E9" s="46">
        <f>E10+E11+E12+E13</f>
        <v>23918</v>
      </c>
      <c r="F9" s="46">
        <f>F10+F11+F12+F13</f>
        <v>12562</v>
      </c>
      <c r="G9" s="12">
        <f aca="true" t="shared" si="0" ref="G9:G64">F9/D9*100</f>
        <v>46.233116190055576</v>
      </c>
      <c r="H9" s="30">
        <f aca="true" t="shared" si="1" ref="H9:H64">F9/E9*100</f>
        <v>52.521113805502125</v>
      </c>
      <c r="I9" s="54"/>
    </row>
    <row r="10" spans="1:9" ht="15">
      <c r="A10" s="13"/>
      <c r="B10" s="14" t="s">
        <v>5</v>
      </c>
      <c r="C10" s="48">
        <v>210</v>
      </c>
      <c r="D10" s="48">
        <v>210</v>
      </c>
      <c r="E10" s="48">
        <v>262</v>
      </c>
      <c r="F10" s="48">
        <v>282</v>
      </c>
      <c r="G10" s="12">
        <f t="shared" si="0"/>
        <v>134.28571428571428</v>
      </c>
      <c r="H10" s="30"/>
      <c r="I10" s="54"/>
    </row>
    <row r="11" spans="1:9" ht="15">
      <c r="A11" s="13"/>
      <c r="B11" s="14" t="s">
        <v>6</v>
      </c>
      <c r="C11" s="48">
        <v>13600</v>
      </c>
      <c r="D11" s="48">
        <v>13600</v>
      </c>
      <c r="E11" s="48">
        <v>16829</v>
      </c>
      <c r="F11" s="48">
        <v>6582</v>
      </c>
      <c r="G11" s="12">
        <f t="shared" si="0"/>
        <v>48.39705882352941</v>
      </c>
      <c r="H11" s="30">
        <f t="shared" si="1"/>
        <v>39.11105829223365</v>
      </c>
      <c r="I11" s="54"/>
    </row>
    <row r="12" spans="1:9" ht="15">
      <c r="A12" s="13"/>
      <c r="B12" s="14" t="s">
        <v>37</v>
      </c>
      <c r="C12" s="48">
        <v>13117</v>
      </c>
      <c r="D12" s="48">
        <v>13117</v>
      </c>
      <c r="E12" s="48">
        <v>6765</v>
      </c>
      <c r="F12" s="48">
        <v>5504</v>
      </c>
      <c r="G12" s="12">
        <f t="shared" si="0"/>
        <v>41.96081421056644</v>
      </c>
      <c r="H12" s="30">
        <f t="shared" si="1"/>
        <v>81.359940872136</v>
      </c>
      <c r="I12" s="54"/>
    </row>
    <row r="13" spans="1:9" ht="15">
      <c r="A13" s="13"/>
      <c r="B13" s="14" t="s">
        <v>39</v>
      </c>
      <c r="C13" s="48">
        <v>244</v>
      </c>
      <c r="D13" s="48">
        <v>244</v>
      </c>
      <c r="E13" s="48">
        <v>62</v>
      </c>
      <c r="F13" s="48">
        <v>194</v>
      </c>
      <c r="G13" s="12">
        <f t="shared" si="0"/>
        <v>79.50819672131148</v>
      </c>
      <c r="H13" s="30">
        <f t="shared" si="1"/>
        <v>312.9032258064516</v>
      </c>
      <c r="I13" s="54"/>
    </row>
    <row r="14" spans="1:9" ht="14.25">
      <c r="A14" s="10">
        <v>3</v>
      </c>
      <c r="B14" s="11" t="s">
        <v>7</v>
      </c>
      <c r="C14" s="46">
        <f>C15+C19+C20</f>
        <v>0</v>
      </c>
      <c r="D14" s="46">
        <f>D15+D19+D20</f>
        <v>0</v>
      </c>
      <c r="E14" s="46">
        <f>E15+E19+E20</f>
        <v>736</v>
      </c>
      <c r="F14" s="46">
        <f>F15+F19+F20</f>
        <v>0</v>
      </c>
      <c r="G14" s="12"/>
      <c r="H14" s="30">
        <f t="shared" si="1"/>
        <v>0</v>
      </c>
      <c r="I14" s="54"/>
    </row>
    <row r="15" spans="1:9" ht="15">
      <c r="A15" s="15"/>
      <c r="B15" s="14" t="s">
        <v>8</v>
      </c>
      <c r="C15" s="48"/>
      <c r="D15" s="48"/>
      <c r="E15" s="48">
        <v>736</v>
      </c>
      <c r="F15" s="48"/>
      <c r="G15" s="12"/>
      <c r="H15" s="30">
        <f t="shared" si="1"/>
        <v>0</v>
      </c>
      <c r="I15" s="54"/>
    </row>
    <row r="16" spans="1:9" ht="15">
      <c r="A16" s="15"/>
      <c r="B16" s="14" t="s">
        <v>9</v>
      </c>
      <c r="C16" s="48"/>
      <c r="D16" s="48"/>
      <c r="E16" s="48"/>
      <c r="F16" s="48"/>
      <c r="G16" s="12"/>
      <c r="H16" s="30" t="e">
        <f t="shared" si="1"/>
        <v>#DIV/0!</v>
      </c>
      <c r="I16" s="54"/>
    </row>
    <row r="17" spans="1:9" ht="15" customHeight="1" hidden="1">
      <c r="A17" s="15"/>
      <c r="B17" s="14" t="s">
        <v>10</v>
      </c>
      <c r="C17" s="48"/>
      <c r="D17" s="48"/>
      <c r="E17" s="48"/>
      <c r="F17" s="48"/>
      <c r="G17" s="12"/>
      <c r="H17" s="30" t="e">
        <f t="shared" si="1"/>
        <v>#DIV/0!</v>
      </c>
      <c r="I17" s="54"/>
    </row>
    <row r="18" spans="1:9" ht="15" customHeight="1" hidden="1">
      <c r="A18" s="15"/>
      <c r="B18" s="14" t="s">
        <v>11</v>
      </c>
      <c r="C18" s="48"/>
      <c r="D18" s="48"/>
      <c r="E18" s="48"/>
      <c r="F18" s="48"/>
      <c r="G18" s="12"/>
      <c r="H18" s="30" t="e">
        <f t="shared" si="1"/>
        <v>#DIV/0!</v>
      </c>
      <c r="I18" s="54"/>
    </row>
    <row r="19" spans="1:20" s="33" customFormat="1" ht="15" customHeight="1">
      <c r="A19" s="15"/>
      <c r="B19" s="14" t="s">
        <v>53</v>
      </c>
      <c r="C19" s="48"/>
      <c r="D19" s="48"/>
      <c r="E19" s="48"/>
      <c r="F19" s="48"/>
      <c r="G19" s="12"/>
      <c r="H19" s="30" t="e">
        <f t="shared" si="1"/>
        <v>#DIV/0!</v>
      </c>
      <c r="I19" s="54"/>
      <c r="J19"/>
      <c r="K19"/>
      <c r="L19"/>
      <c r="M19"/>
      <c r="N19"/>
      <c r="O19"/>
      <c r="P19"/>
      <c r="Q19"/>
      <c r="R19"/>
      <c r="S19"/>
      <c r="T19"/>
    </row>
    <row r="20" spans="1:9" s="33" customFormat="1" ht="15">
      <c r="A20" s="15"/>
      <c r="B20" s="14" t="s">
        <v>12</v>
      </c>
      <c r="C20" s="48"/>
      <c r="D20" s="48"/>
      <c r="E20" s="48"/>
      <c r="F20" s="48"/>
      <c r="G20" s="12"/>
      <c r="H20" s="40" t="e">
        <f t="shared" si="1"/>
        <v>#DIV/0!</v>
      </c>
      <c r="I20" s="54"/>
    </row>
    <row r="21" spans="1:9" s="33" customFormat="1" ht="14.25">
      <c r="A21" s="41">
        <v>4</v>
      </c>
      <c r="B21" s="11" t="s">
        <v>48</v>
      </c>
      <c r="C21" s="60">
        <f>C22</f>
        <v>5035</v>
      </c>
      <c r="D21" s="60">
        <f>D22</f>
        <v>5035</v>
      </c>
      <c r="E21" s="60">
        <f>E22</f>
        <v>0</v>
      </c>
      <c r="F21" s="60">
        <f>F22</f>
        <v>2204</v>
      </c>
      <c r="G21" s="12">
        <f t="shared" si="0"/>
        <v>43.77358490566038</v>
      </c>
      <c r="H21" s="40" t="e">
        <f>F21/E21*100</f>
        <v>#DIV/0!</v>
      </c>
      <c r="I21" s="54"/>
    </row>
    <row r="22" spans="1:9" s="33" customFormat="1" ht="15">
      <c r="A22" s="31"/>
      <c r="B22" s="17" t="s">
        <v>13</v>
      </c>
      <c r="C22" s="59">
        <f>C23+C24+C25</f>
        <v>5035</v>
      </c>
      <c r="D22" s="59">
        <f>D23+D24+D25</f>
        <v>5035</v>
      </c>
      <c r="E22" s="59">
        <f>E23+E24+E25</f>
        <v>0</v>
      </c>
      <c r="F22" s="59">
        <f>F23+F24+F25</f>
        <v>2204</v>
      </c>
      <c r="G22" s="12">
        <f t="shared" si="0"/>
        <v>43.77358490566038</v>
      </c>
      <c r="H22" s="40" t="e">
        <f>F22/E22*100</f>
        <v>#DIV/0!</v>
      </c>
      <c r="I22" s="54"/>
    </row>
    <row r="23" spans="1:20" s="33" customFormat="1" ht="15">
      <c r="A23" s="21"/>
      <c r="B23" s="18" t="s">
        <v>14</v>
      </c>
      <c r="C23" s="48"/>
      <c r="D23" s="48"/>
      <c r="E23" s="48"/>
      <c r="F23" s="48"/>
      <c r="G23" s="12"/>
      <c r="H23" s="30" t="e">
        <f>F23/E23*100</f>
        <v>#DIV/0!</v>
      </c>
      <c r="I23" s="54"/>
      <c r="J23"/>
      <c r="K23"/>
      <c r="L23"/>
      <c r="M23"/>
      <c r="N23"/>
      <c r="O23"/>
      <c r="P23"/>
      <c r="Q23"/>
      <c r="R23"/>
      <c r="S23"/>
      <c r="T23"/>
    </row>
    <row r="24" spans="1:20" s="33" customFormat="1" ht="15">
      <c r="A24" s="21"/>
      <c r="B24" s="19" t="s">
        <v>15</v>
      </c>
      <c r="C24" s="48">
        <v>5010</v>
      </c>
      <c r="D24" s="48">
        <v>5010</v>
      </c>
      <c r="E24" s="48"/>
      <c r="F24" s="48">
        <v>2194</v>
      </c>
      <c r="G24" s="12">
        <f t="shared" si="0"/>
        <v>43.79241516966068</v>
      </c>
      <c r="H24" s="30" t="e">
        <f t="shared" si="1"/>
        <v>#DIV/0!</v>
      </c>
      <c r="I24" s="54"/>
      <c r="J24"/>
      <c r="K24"/>
      <c r="L24"/>
      <c r="M24"/>
      <c r="N24"/>
      <c r="O24"/>
      <c r="P24"/>
      <c r="Q24"/>
      <c r="R24"/>
      <c r="S24"/>
      <c r="T24"/>
    </row>
    <row r="25" spans="1:20" s="33" customFormat="1" ht="30">
      <c r="A25" s="21"/>
      <c r="B25" s="19" t="s">
        <v>45</v>
      </c>
      <c r="C25" s="48">
        <v>25</v>
      </c>
      <c r="D25" s="48">
        <v>25</v>
      </c>
      <c r="E25" s="48"/>
      <c r="F25" s="48">
        <v>10</v>
      </c>
      <c r="G25" s="12">
        <f t="shared" si="0"/>
        <v>40</v>
      </c>
      <c r="H25" s="12" t="e">
        <f t="shared" si="1"/>
        <v>#DIV/0!</v>
      </c>
      <c r="I25" s="54"/>
      <c r="J25"/>
      <c r="K25"/>
      <c r="L25"/>
      <c r="M25"/>
      <c r="N25"/>
      <c r="O25"/>
      <c r="P25"/>
      <c r="Q25"/>
      <c r="R25"/>
      <c r="S25"/>
      <c r="T25"/>
    </row>
    <row r="26" spans="1:20" s="51" customFormat="1" ht="14.25">
      <c r="A26" s="10">
        <v>5</v>
      </c>
      <c r="B26" s="11" t="s">
        <v>50</v>
      </c>
      <c r="C26" s="46">
        <v>25700</v>
      </c>
      <c r="D26" s="46">
        <v>25700</v>
      </c>
      <c r="E26" s="46"/>
      <c r="F26" s="46">
        <v>11628</v>
      </c>
      <c r="G26" s="12">
        <f t="shared" si="0"/>
        <v>45.24513618677043</v>
      </c>
      <c r="H26" s="12" t="e">
        <f t="shared" si="1"/>
        <v>#DIV/0!</v>
      </c>
      <c r="I26" s="5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33" customFormat="1" ht="15" customHeight="1">
      <c r="A27" s="47">
        <v>6</v>
      </c>
      <c r="B27" s="11" t="s">
        <v>52</v>
      </c>
      <c r="C27" s="61">
        <v>500</v>
      </c>
      <c r="D27" s="61">
        <v>500</v>
      </c>
      <c r="E27" s="61"/>
      <c r="F27" s="61"/>
      <c r="G27" s="12">
        <f t="shared" si="0"/>
        <v>0</v>
      </c>
      <c r="H27" s="30" t="e">
        <f t="shared" si="1"/>
        <v>#DIV/0!</v>
      </c>
      <c r="I27" s="54"/>
      <c r="J27"/>
      <c r="K27"/>
      <c r="L27"/>
      <c r="M27"/>
      <c r="N27"/>
      <c r="O27"/>
      <c r="P27"/>
      <c r="Q27"/>
      <c r="R27"/>
      <c r="S27"/>
      <c r="T27"/>
    </row>
    <row r="28" spans="1:20" s="52" customFormat="1" ht="15">
      <c r="A28" s="34"/>
      <c r="B28" s="35" t="s">
        <v>40</v>
      </c>
      <c r="C28" s="62">
        <f>C8+C9+C14+C21+C26+C27</f>
        <v>478227</v>
      </c>
      <c r="D28" s="62">
        <f>D8+D9+D14+D21+D26+D27</f>
        <v>478227</v>
      </c>
      <c r="E28" s="62">
        <f>E8+E9+E14+E21+E26+E27</f>
        <v>289811.2</v>
      </c>
      <c r="F28" s="62">
        <f>F8+F9+F14+F21+F26+F27</f>
        <v>226050</v>
      </c>
      <c r="G28" s="12">
        <f t="shared" si="0"/>
        <v>47.26834745842455</v>
      </c>
      <c r="H28" s="12">
        <f t="shared" si="1"/>
        <v>77.99905593710665</v>
      </c>
      <c r="I28" s="54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9" s="33" customFormat="1" ht="28.5">
      <c r="A29" s="41"/>
      <c r="B29" s="11" t="s">
        <v>32</v>
      </c>
      <c r="C29" s="46">
        <v>1062</v>
      </c>
      <c r="D29" s="46">
        <v>1062</v>
      </c>
      <c r="E29" s="46"/>
      <c r="F29" s="46">
        <v>687</v>
      </c>
      <c r="G29" s="12">
        <f t="shared" si="0"/>
        <v>64.68926553672316</v>
      </c>
      <c r="H29" s="12" t="e">
        <f t="shared" si="1"/>
        <v>#DIV/0!</v>
      </c>
      <c r="I29" s="54"/>
    </row>
    <row r="30" spans="1:20" s="33" customFormat="1" ht="28.5">
      <c r="A30" s="42">
        <v>7</v>
      </c>
      <c r="B30" s="16" t="s">
        <v>49</v>
      </c>
      <c r="C30" s="63">
        <f>C31+C32+C33+C34</f>
        <v>13955</v>
      </c>
      <c r="D30" s="63">
        <f>D31+D32+D33+D34</f>
        <v>13955</v>
      </c>
      <c r="E30" s="63">
        <f>E31+E32+E33+E34</f>
        <v>0</v>
      </c>
      <c r="F30" s="63">
        <f>F31+F32+F33+F34</f>
        <v>6991</v>
      </c>
      <c r="G30" s="12">
        <f t="shared" si="0"/>
        <v>50.09673951988535</v>
      </c>
      <c r="H30" s="12" t="e">
        <f t="shared" si="1"/>
        <v>#DIV/0!</v>
      </c>
      <c r="I30" s="54"/>
      <c r="J30"/>
      <c r="K30"/>
      <c r="L30"/>
      <c r="M30"/>
      <c r="N30"/>
      <c r="O30"/>
      <c r="P30"/>
      <c r="Q30"/>
      <c r="R30"/>
      <c r="S30"/>
      <c r="T30"/>
    </row>
    <row r="31" spans="1:20" s="33" customFormat="1" ht="15">
      <c r="A31" s="20"/>
      <c r="B31" s="17" t="s">
        <v>62</v>
      </c>
      <c r="C31" s="59">
        <v>12000</v>
      </c>
      <c r="D31" s="59">
        <v>12000</v>
      </c>
      <c r="E31" s="59"/>
      <c r="F31" s="59">
        <v>6217</v>
      </c>
      <c r="G31" s="12">
        <f t="shared" si="0"/>
        <v>51.80833333333334</v>
      </c>
      <c r="H31" s="12" t="e">
        <f t="shared" si="1"/>
        <v>#DIV/0!</v>
      </c>
      <c r="I31" s="54"/>
      <c r="J31"/>
      <c r="K31"/>
      <c r="L31"/>
      <c r="M31"/>
      <c r="N31"/>
      <c r="O31"/>
      <c r="P31"/>
      <c r="Q31"/>
      <c r="R31"/>
      <c r="S31"/>
      <c r="T31"/>
    </row>
    <row r="32" spans="1:20" s="33" customFormat="1" ht="15">
      <c r="A32" s="21"/>
      <c r="B32" s="44" t="s">
        <v>16</v>
      </c>
      <c r="C32" s="64">
        <v>1765</v>
      </c>
      <c r="D32" s="64">
        <v>1765</v>
      </c>
      <c r="E32" s="64"/>
      <c r="F32" s="64">
        <v>749</v>
      </c>
      <c r="G32" s="45">
        <f t="shared" si="0"/>
        <v>42.43626062322946</v>
      </c>
      <c r="H32" s="12" t="e">
        <f t="shared" si="1"/>
        <v>#DIV/0!</v>
      </c>
      <c r="I32" s="54"/>
      <c r="J32"/>
      <c r="K32"/>
      <c r="L32"/>
      <c r="M32"/>
      <c r="N32"/>
      <c r="O32"/>
      <c r="P32"/>
      <c r="Q32"/>
      <c r="R32"/>
      <c r="S32"/>
      <c r="T32"/>
    </row>
    <row r="33" spans="1:20" s="33" customFormat="1" ht="15">
      <c r="A33" s="21"/>
      <c r="B33" s="19" t="s">
        <v>54</v>
      </c>
      <c r="C33" s="64">
        <v>40</v>
      </c>
      <c r="D33" s="64">
        <v>40</v>
      </c>
      <c r="E33" s="64"/>
      <c r="F33" s="64"/>
      <c r="G33" s="45">
        <f t="shared" si="0"/>
        <v>0</v>
      </c>
      <c r="H33" s="12" t="e">
        <f t="shared" si="1"/>
        <v>#DIV/0!</v>
      </c>
      <c r="I33" s="54"/>
      <c r="J33"/>
      <c r="K33"/>
      <c r="L33"/>
      <c r="M33"/>
      <c r="N33"/>
      <c r="O33"/>
      <c r="P33"/>
      <c r="Q33"/>
      <c r="R33"/>
      <c r="S33"/>
      <c r="T33"/>
    </row>
    <row r="34" spans="1:20" s="33" customFormat="1" ht="15">
      <c r="A34" s="21"/>
      <c r="B34" s="19" t="s">
        <v>59</v>
      </c>
      <c r="C34" s="64">
        <v>150</v>
      </c>
      <c r="D34" s="64">
        <v>150</v>
      </c>
      <c r="E34" s="64"/>
      <c r="F34" s="64">
        <v>25</v>
      </c>
      <c r="G34" s="45"/>
      <c r="H34" s="12"/>
      <c r="I34" s="54"/>
      <c r="J34"/>
      <c r="K34"/>
      <c r="L34"/>
      <c r="M34"/>
      <c r="N34"/>
      <c r="O34"/>
      <c r="P34"/>
      <c r="Q34"/>
      <c r="R34"/>
      <c r="S34"/>
      <c r="T34"/>
    </row>
    <row r="35" spans="1:20" s="33" customFormat="1" ht="28.5">
      <c r="A35" s="10">
        <v>8</v>
      </c>
      <c r="B35" s="11" t="s">
        <v>61</v>
      </c>
      <c r="C35" s="46"/>
      <c r="D35" s="46">
        <v>817</v>
      </c>
      <c r="E35" s="46"/>
      <c r="F35" s="46">
        <v>4546</v>
      </c>
      <c r="G35" s="45"/>
      <c r="H35" s="12" t="e">
        <f t="shared" si="1"/>
        <v>#DIV/0!</v>
      </c>
      <c r="I35" s="54"/>
      <c r="J35"/>
      <c r="K35"/>
      <c r="L35"/>
      <c r="M35"/>
      <c r="N35"/>
      <c r="O35"/>
      <c r="P35"/>
      <c r="Q35"/>
      <c r="R35"/>
      <c r="S35"/>
      <c r="T35"/>
    </row>
    <row r="36" spans="1:20" s="33" customFormat="1" ht="14.25">
      <c r="A36" s="10">
        <v>9</v>
      </c>
      <c r="B36" s="11" t="s">
        <v>17</v>
      </c>
      <c r="C36" s="46">
        <v>1617</v>
      </c>
      <c r="D36" s="46">
        <v>1617</v>
      </c>
      <c r="E36" s="46"/>
      <c r="F36" s="46">
        <v>787</v>
      </c>
      <c r="G36" s="12">
        <f t="shared" si="0"/>
        <v>48.67037724180581</v>
      </c>
      <c r="H36" s="12" t="e">
        <f t="shared" si="1"/>
        <v>#DIV/0!</v>
      </c>
      <c r="I36" s="54"/>
      <c r="J36"/>
      <c r="K36"/>
      <c r="L36"/>
      <c r="M36"/>
      <c r="N36"/>
      <c r="O36"/>
      <c r="P36"/>
      <c r="Q36"/>
      <c r="R36"/>
      <c r="S36"/>
      <c r="T36"/>
    </row>
    <row r="37" spans="1:20" s="33" customFormat="1" ht="28.5">
      <c r="A37" s="10">
        <v>10</v>
      </c>
      <c r="B37" s="11" t="s">
        <v>60</v>
      </c>
      <c r="C37" s="46">
        <v>2300</v>
      </c>
      <c r="D37" s="46">
        <v>2300</v>
      </c>
      <c r="E37" s="46"/>
      <c r="F37" s="46">
        <v>1090</v>
      </c>
      <c r="G37" s="12">
        <f t="shared" si="0"/>
        <v>47.391304347826086</v>
      </c>
      <c r="H37" s="12" t="e">
        <f t="shared" si="1"/>
        <v>#DIV/0!</v>
      </c>
      <c r="I37" s="54"/>
      <c r="J37"/>
      <c r="K37"/>
      <c r="L37"/>
      <c r="M37"/>
      <c r="N37"/>
      <c r="O37"/>
      <c r="P37"/>
      <c r="Q37"/>
      <c r="R37"/>
      <c r="S37"/>
      <c r="T37"/>
    </row>
    <row r="38" spans="1:20" s="52" customFormat="1" ht="14.25" customHeight="1">
      <c r="A38" s="37"/>
      <c r="B38" s="38" t="s">
        <v>41</v>
      </c>
      <c r="C38" s="65">
        <f>C29+C30+C35+C36+C37</f>
        <v>18934</v>
      </c>
      <c r="D38" s="65">
        <f>D29+D30+D35+D36+D37</f>
        <v>19751</v>
      </c>
      <c r="E38" s="65">
        <f>E29+E30+E35+E36+E37</f>
        <v>0</v>
      </c>
      <c r="F38" s="65">
        <f>F29+F30+F35+F36+F37</f>
        <v>14101</v>
      </c>
      <c r="G38" s="12">
        <f t="shared" si="0"/>
        <v>71.39385347577338</v>
      </c>
      <c r="H38" s="12" t="e">
        <f>F38/E38*100</f>
        <v>#DIV/0!</v>
      </c>
      <c r="I38" s="54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9" s="36" customFormat="1" ht="5.25" customHeight="1" hidden="1">
      <c r="A39" s="37"/>
      <c r="B39" s="38" t="s">
        <v>42</v>
      </c>
      <c r="C39" s="65"/>
      <c r="D39" s="65"/>
      <c r="E39" s="65"/>
      <c r="F39" s="65"/>
      <c r="G39" s="12" t="e">
        <f t="shared" si="0"/>
        <v>#DIV/0!</v>
      </c>
      <c r="H39" s="12" t="e">
        <f t="shared" si="1"/>
        <v>#DIV/0!</v>
      </c>
      <c r="I39" s="54"/>
    </row>
    <row r="40" spans="1:9" s="53" customFormat="1" ht="15">
      <c r="A40" s="13"/>
      <c r="B40" s="22" t="s">
        <v>18</v>
      </c>
      <c r="C40" s="56">
        <f>C28+C38+C39</f>
        <v>497161</v>
      </c>
      <c r="D40" s="56">
        <f>D28+D38+D39</f>
        <v>497978</v>
      </c>
      <c r="E40" s="56">
        <f>E28+E38+E39</f>
        <v>289811.2</v>
      </c>
      <c r="F40" s="56">
        <f>F28+F38+F39</f>
        <v>240151</v>
      </c>
      <c r="G40" s="55">
        <f t="shared" si="0"/>
        <v>48.22522280100727</v>
      </c>
      <c r="H40" s="55">
        <f t="shared" si="1"/>
        <v>82.86463739151557</v>
      </c>
      <c r="I40" s="54"/>
    </row>
    <row r="41" spans="1:9" s="53" customFormat="1" ht="15">
      <c r="A41" s="13"/>
      <c r="B41" s="22" t="s">
        <v>19</v>
      </c>
      <c r="C41" s="66">
        <f>C42+C43+C44+C45+C46+C47+C48</f>
        <v>646421</v>
      </c>
      <c r="D41" s="66">
        <f>D42+D43+D44+D45+D46+D47+D48</f>
        <v>692031</v>
      </c>
      <c r="E41" s="66">
        <f>E42+E43+E44+E45+E46+E47+E48</f>
        <v>454103</v>
      </c>
      <c r="F41" s="66">
        <f>F42+F43+F44+F45+F46+F47+F48</f>
        <v>462590</v>
      </c>
      <c r="G41" s="55">
        <f t="shared" si="0"/>
        <v>66.84527138235137</v>
      </c>
      <c r="H41" s="55">
        <f t="shared" si="1"/>
        <v>101.86895924492903</v>
      </c>
      <c r="I41" s="54"/>
    </row>
    <row r="42" spans="1:9" ht="15" customHeight="1">
      <c r="A42" s="13"/>
      <c r="B42" s="14" t="s">
        <v>34</v>
      </c>
      <c r="C42" s="67"/>
      <c r="D42" s="67"/>
      <c r="E42" s="48"/>
      <c r="F42" s="48"/>
      <c r="G42" s="12"/>
      <c r="H42" s="12"/>
      <c r="I42" s="54"/>
    </row>
    <row r="43" spans="1:9" ht="19.5" customHeight="1">
      <c r="A43" s="13"/>
      <c r="B43" s="14" t="s">
        <v>36</v>
      </c>
      <c r="C43" s="67">
        <v>156132</v>
      </c>
      <c r="D43" s="67">
        <v>159011</v>
      </c>
      <c r="E43" s="48">
        <v>226916</v>
      </c>
      <c r="F43" s="48">
        <v>129153</v>
      </c>
      <c r="G43" s="12">
        <f>F43/D43*100</f>
        <v>81.22268270748565</v>
      </c>
      <c r="H43" s="30">
        <f t="shared" si="1"/>
        <v>56.91665638386011</v>
      </c>
      <c r="I43" s="54"/>
    </row>
    <row r="44" spans="1:9" ht="16.5" customHeight="1">
      <c r="A44" s="13"/>
      <c r="B44" s="14" t="s">
        <v>27</v>
      </c>
      <c r="C44" s="67">
        <v>419547</v>
      </c>
      <c r="D44" s="67">
        <v>419547</v>
      </c>
      <c r="E44" s="48">
        <v>128300</v>
      </c>
      <c r="F44" s="48">
        <v>293476</v>
      </c>
      <c r="G44" s="12">
        <f>F44/D44*100</f>
        <v>69.95068490538605</v>
      </c>
      <c r="H44" s="30">
        <f t="shared" si="1"/>
        <v>228.74201091192518</v>
      </c>
      <c r="I44" s="54"/>
    </row>
    <row r="45" spans="1:9" ht="15.6" customHeight="1">
      <c r="A45" s="13"/>
      <c r="B45" s="14" t="s">
        <v>31</v>
      </c>
      <c r="C45" s="67">
        <v>70742</v>
      </c>
      <c r="D45" s="67">
        <v>113473</v>
      </c>
      <c r="E45" s="48">
        <v>97974</v>
      </c>
      <c r="F45" s="48">
        <v>60121</v>
      </c>
      <c r="G45" s="12">
        <f>F45/D45*100</f>
        <v>52.98264785455571</v>
      </c>
      <c r="H45" s="30">
        <f t="shared" si="1"/>
        <v>61.36423949211015</v>
      </c>
      <c r="I45" s="54"/>
    </row>
    <row r="46" spans="1:9" ht="32.25" customHeight="1">
      <c r="A46" s="13"/>
      <c r="B46" s="14" t="s">
        <v>42</v>
      </c>
      <c r="C46" s="67"/>
      <c r="D46" s="67"/>
      <c r="E46" s="48">
        <v>0</v>
      </c>
      <c r="F46" s="48">
        <v>-20160</v>
      </c>
      <c r="G46" s="12" t="e">
        <f>F46/D46*100</f>
        <v>#DIV/0!</v>
      </c>
      <c r="H46" s="30" t="e">
        <f t="shared" si="1"/>
        <v>#DIV/0!</v>
      </c>
      <c r="I46" s="54"/>
    </row>
    <row r="47" spans="1:9" ht="29.25" customHeight="1">
      <c r="A47" s="13"/>
      <c r="B47" s="14" t="s">
        <v>56</v>
      </c>
      <c r="C47" s="67"/>
      <c r="D47" s="67"/>
      <c r="E47" s="48">
        <v>0</v>
      </c>
      <c r="F47" s="48"/>
      <c r="G47" s="12" t="e">
        <f>F47/D47*100</f>
        <v>#DIV/0!</v>
      </c>
      <c r="H47" s="30" t="e">
        <f t="shared" si="1"/>
        <v>#DIV/0!</v>
      </c>
      <c r="I47" s="54"/>
    </row>
    <row r="48" spans="1:9" ht="30" customHeight="1">
      <c r="A48" s="13"/>
      <c r="B48" s="14" t="s">
        <v>55</v>
      </c>
      <c r="C48" s="67"/>
      <c r="D48" s="67"/>
      <c r="E48" s="48">
        <v>913</v>
      </c>
      <c r="F48" s="48"/>
      <c r="G48" s="12"/>
      <c r="H48" s="30">
        <f t="shared" si="1"/>
        <v>0</v>
      </c>
      <c r="I48" s="54"/>
    </row>
    <row r="49" spans="1:9" s="53" customFormat="1" ht="15">
      <c r="A49" s="13"/>
      <c r="B49" s="22" t="s">
        <v>20</v>
      </c>
      <c r="C49" s="56">
        <f aca="true" t="shared" si="2" ref="C49:H49">C40+C41</f>
        <v>1143582</v>
      </c>
      <c r="D49" s="56">
        <f t="shared" si="2"/>
        <v>1190009</v>
      </c>
      <c r="E49" s="56">
        <f t="shared" si="2"/>
        <v>743914.2</v>
      </c>
      <c r="F49" s="56">
        <f t="shared" si="2"/>
        <v>702741</v>
      </c>
      <c r="G49" s="55">
        <f>F49/D49*100</f>
        <v>59.053418923722425</v>
      </c>
      <c r="H49" s="55">
        <f t="shared" si="2"/>
        <v>184.7335966364446</v>
      </c>
      <c r="I49" s="54"/>
    </row>
    <row r="50" spans="1:9" ht="15">
      <c r="A50" s="13"/>
      <c r="B50" s="22" t="s">
        <v>21</v>
      </c>
      <c r="C50" s="46">
        <f>C65</f>
        <v>0</v>
      </c>
      <c r="D50" s="46">
        <f>D49-D64</f>
        <v>-20026</v>
      </c>
      <c r="E50" s="46">
        <f>E49-E64</f>
        <v>743914.2</v>
      </c>
      <c r="F50" s="46">
        <f>F49-F64</f>
        <v>21290</v>
      </c>
      <c r="G50" s="12"/>
      <c r="H50" s="30"/>
      <c r="I50" s="54"/>
    </row>
    <row r="51" spans="1:9" ht="15">
      <c r="A51" s="13"/>
      <c r="B51" s="23" t="s">
        <v>22</v>
      </c>
      <c r="C51" s="46"/>
      <c r="D51" s="46"/>
      <c r="E51" s="48"/>
      <c r="F51" s="46"/>
      <c r="G51" s="12"/>
      <c r="H51" s="30"/>
      <c r="I51" s="54"/>
    </row>
    <row r="52" spans="1:9" ht="15">
      <c r="A52" s="15">
        <v>1</v>
      </c>
      <c r="B52" s="14" t="s">
        <v>23</v>
      </c>
      <c r="C52" s="48">
        <v>79513</v>
      </c>
      <c r="D52" s="48">
        <v>83142</v>
      </c>
      <c r="E52" s="48"/>
      <c r="F52" s="48">
        <v>41160</v>
      </c>
      <c r="G52" s="12">
        <f t="shared" si="0"/>
        <v>49.50566500685574</v>
      </c>
      <c r="H52" s="30" t="e">
        <f t="shared" si="1"/>
        <v>#DIV/0!</v>
      </c>
      <c r="I52" s="54"/>
    </row>
    <row r="53" spans="1:9" ht="15">
      <c r="A53" s="15">
        <v>2</v>
      </c>
      <c r="B53" s="14" t="s">
        <v>35</v>
      </c>
      <c r="C53" s="48">
        <v>2532</v>
      </c>
      <c r="D53" s="48">
        <v>2532</v>
      </c>
      <c r="E53" s="48"/>
      <c r="F53" s="48">
        <v>1266</v>
      </c>
      <c r="G53" s="12">
        <f t="shared" si="0"/>
        <v>50</v>
      </c>
      <c r="H53" s="30" t="e">
        <f t="shared" si="1"/>
        <v>#DIV/0!</v>
      </c>
      <c r="I53" s="54"/>
    </row>
    <row r="54" spans="1:9" ht="15">
      <c r="A54" s="15">
        <v>3</v>
      </c>
      <c r="B54" s="14" t="s">
        <v>28</v>
      </c>
      <c r="C54" s="67">
        <v>3215</v>
      </c>
      <c r="D54" s="67">
        <v>3241</v>
      </c>
      <c r="E54" s="48"/>
      <c r="F54" s="67">
        <v>1232</v>
      </c>
      <c r="G54" s="12">
        <f t="shared" si="0"/>
        <v>38.01295896328294</v>
      </c>
      <c r="H54" s="30" t="e">
        <f t="shared" si="1"/>
        <v>#DIV/0!</v>
      </c>
      <c r="I54" s="54"/>
    </row>
    <row r="55" spans="1:9" ht="15">
      <c r="A55" s="15">
        <v>4</v>
      </c>
      <c r="B55" s="14" t="s">
        <v>33</v>
      </c>
      <c r="C55" s="67">
        <v>28269</v>
      </c>
      <c r="D55" s="67">
        <v>33113</v>
      </c>
      <c r="E55" s="48"/>
      <c r="F55" s="67">
        <v>488</v>
      </c>
      <c r="G55" s="12">
        <f t="shared" si="0"/>
        <v>1.473741430857971</v>
      </c>
      <c r="H55" s="30" t="e">
        <f t="shared" si="1"/>
        <v>#DIV/0!</v>
      </c>
      <c r="I55" s="54"/>
    </row>
    <row r="56" spans="1:9" ht="15">
      <c r="A56" s="15">
        <v>5</v>
      </c>
      <c r="B56" s="14" t="s">
        <v>29</v>
      </c>
      <c r="C56" s="67">
        <v>15289</v>
      </c>
      <c r="D56" s="67">
        <v>20993</v>
      </c>
      <c r="E56" s="48"/>
      <c r="F56" s="67">
        <v>6772</v>
      </c>
      <c r="G56" s="12">
        <f t="shared" si="0"/>
        <v>32.258371838231795</v>
      </c>
      <c r="H56" s="30" t="e">
        <f t="shared" si="1"/>
        <v>#DIV/0!</v>
      </c>
      <c r="I56" s="54"/>
    </row>
    <row r="57" spans="1:9" ht="15">
      <c r="A57" s="15">
        <v>6</v>
      </c>
      <c r="B57" s="14" t="s">
        <v>43</v>
      </c>
      <c r="C57" s="67">
        <v>2234</v>
      </c>
      <c r="D57" s="67">
        <v>3871</v>
      </c>
      <c r="E57" s="48"/>
      <c r="F57" s="67">
        <v>1637</v>
      </c>
      <c r="G57" s="12">
        <f t="shared" si="0"/>
        <v>42.28881425988117</v>
      </c>
      <c r="H57" s="30" t="e">
        <f t="shared" si="1"/>
        <v>#DIV/0!</v>
      </c>
      <c r="I57" s="54"/>
    </row>
    <row r="58" spans="1:9" ht="15">
      <c r="A58" s="15">
        <v>7</v>
      </c>
      <c r="B58" s="14" t="s">
        <v>24</v>
      </c>
      <c r="C58" s="67">
        <v>755382</v>
      </c>
      <c r="D58" s="67">
        <v>760476</v>
      </c>
      <c r="E58" s="48"/>
      <c r="F58" s="67">
        <v>473360</v>
      </c>
      <c r="G58" s="12">
        <f t="shared" si="0"/>
        <v>62.24522535885419</v>
      </c>
      <c r="H58" s="30" t="e">
        <f t="shared" si="1"/>
        <v>#DIV/0!</v>
      </c>
      <c r="I58" s="54"/>
    </row>
    <row r="59" spans="1:9" ht="15">
      <c r="A59" s="15">
        <v>8</v>
      </c>
      <c r="B59" s="14" t="s">
        <v>30</v>
      </c>
      <c r="C59" s="67">
        <v>121049</v>
      </c>
      <c r="D59" s="67">
        <v>126143</v>
      </c>
      <c r="E59" s="48"/>
      <c r="F59" s="67">
        <v>55750</v>
      </c>
      <c r="G59" s="12">
        <f t="shared" si="0"/>
        <v>44.19587293785624</v>
      </c>
      <c r="H59" s="30" t="e">
        <f t="shared" si="1"/>
        <v>#DIV/0!</v>
      </c>
      <c r="I59" s="54"/>
    </row>
    <row r="60" spans="1:9" ht="15">
      <c r="A60" s="15">
        <v>9</v>
      </c>
      <c r="B60" s="14" t="s">
        <v>46</v>
      </c>
      <c r="C60" s="67">
        <v>872</v>
      </c>
      <c r="D60" s="67">
        <v>872</v>
      </c>
      <c r="E60" s="48"/>
      <c r="F60" s="67">
        <v>384</v>
      </c>
      <c r="G60" s="12">
        <f t="shared" si="0"/>
        <v>44.03669724770643</v>
      </c>
      <c r="H60" s="30" t="e">
        <f t="shared" si="1"/>
        <v>#DIV/0!</v>
      </c>
      <c r="I60" s="54"/>
    </row>
    <row r="61" spans="1:9" ht="15">
      <c r="A61" s="15">
        <v>10</v>
      </c>
      <c r="B61" s="14" t="s">
        <v>25</v>
      </c>
      <c r="C61" s="67">
        <v>67654</v>
      </c>
      <c r="D61" s="67">
        <v>69652</v>
      </c>
      <c r="E61" s="48"/>
      <c r="F61" s="67">
        <v>28994</v>
      </c>
      <c r="G61" s="12">
        <f t="shared" si="0"/>
        <v>41.62694538563142</v>
      </c>
      <c r="H61" s="30" t="e">
        <f t="shared" si="1"/>
        <v>#DIV/0!</v>
      </c>
      <c r="I61" s="54"/>
    </row>
    <row r="62" spans="1:9" ht="15">
      <c r="A62" s="15">
        <v>11</v>
      </c>
      <c r="B62" s="25" t="s">
        <v>44</v>
      </c>
      <c r="C62" s="67">
        <v>51711</v>
      </c>
      <c r="D62" s="67">
        <v>52779</v>
      </c>
      <c r="E62" s="68"/>
      <c r="F62" s="67">
        <v>25958</v>
      </c>
      <c r="G62" s="12">
        <f t="shared" si="0"/>
        <v>49.18243998560033</v>
      </c>
      <c r="H62" s="30" t="e">
        <f t="shared" si="1"/>
        <v>#DIV/0!</v>
      </c>
      <c r="I62" s="54"/>
    </row>
    <row r="63" spans="1:9" ht="15">
      <c r="A63" s="24">
        <v>12</v>
      </c>
      <c r="B63" s="25" t="s">
        <v>51</v>
      </c>
      <c r="C63" s="69">
        <v>15862</v>
      </c>
      <c r="D63" s="69">
        <v>53221</v>
      </c>
      <c r="E63" s="68"/>
      <c r="F63" s="69">
        <v>44450</v>
      </c>
      <c r="G63" s="12">
        <f t="shared" si="0"/>
        <v>83.51966329080625</v>
      </c>
      <c r="H63" s="30" t="e">
        <f t="shared" si="1"/>
        <v>#DIV/0!</v>
      </c>
      <c r="I63" s="54"/>
    </row>
    <row r="64" spans="1:9" s="53" customFormat="1" ht="15" thickBot="1">
      <c r="A64" s="24"/>
      <c r="B64" s="58" t="s">
        <v>26</v>
      </c>
      <c r="C64" s="70">
        <f>C52+C54+C55+C56+C58+C59+C60+C61+C62+C53+C57+C63</f>
        <v>1143582</v>
      </c>
      <c r="D64" s="70">
        <f>D52+D54+D55+D56+D58+D59+D60+D61+D62+D53+D57+D63</f>
        <v>1210035</v>
      </c>
      <c r="E64" s="70">
        <f>E52+E54+E55+E56+E58+E59+E60+E61+E62+E53+E57+E63</f>
        <v>0</v>
      </c>
      <c r="F64" s="70">
        <f>F52+F54+F55+F56+F58+F59+F60+F61+F62+F53+F57+F63</f>
        <v>681451</v>
      </c>
      <c r="G64" s="55">
        <f t="shared" si="0"/>
        <v>56.316635469221964</v>
      </c>
      <c r="H64" s="57" t="e">
        <f t="shared" si="1"/>
        <v>#DIV/0!</v>
      </c>
      <c r="I64" s="54"/>
    </row>
    <row r="65" spans="1:8" ht="15.75" thickBot="1">
      <c r="A65" s="32"/>
      <c r="B65" s="26" t="s">
        <v>21</v>
      </c>
      <c r="C65" s="71">
        <f>C49-C64</f>
        <v>0</v>
      </c>
      <c r="D65" s="71">
        <f>D49-D64</f>
        <v>-20026</v>
      </c>
      <c r="E65" s="71">
        <f>E49-E64</f>
        <v>743914.2</v>
      </c>
      <c r="F65" s="71">
        <f>F49-F64</f>
        <v>21290</v>
      </c>
      <c r="G65" s="27"/>
      <c r="H65" s="27"/>
    </row>
    <row r="66" spans="1:8" ht="15">
      <c r="A66" s="29"/>
      <c r="B66" s="28"/>
      <c r="C66" s="28"/>
      <c r="D66" s="4"/>
      <c r="E66" s="4"/>
      <c r="F66" s="4"/>
      <c r="G66" s="4"/>
      <c r="H66" s="4"/>
    </row>
    <row r="67" spans="1:8" ht="14.25">
      <c r="A67" s="49"/>
      <c r="B67" s="72"/>
      <c r="C67" s="50"/>
      <c r="D67" s="50"/>
      <c r="E67" s="50"/>
      <c r="F67" s="50"/>
      <c r="G67" s="50"/>
      <c r="H67" s="50"/>
    </row>
    <row r="68" spans="1:8" ht="12.75">
      <c r="A68" s="49"/>
      <c r="B68" s="50"/>
      <c r="C68" s="50"/>
      <c r="D68" s="50"/>
      <c r="E68" s="50"/>
      <c r="F68" s="50"/>
      <c r="G68" s="50"/>
      <c r="H68" s="50"/>
    </row>
    <row r="69" spans="1:8" ht="12.75">
      <c r="A69" s="49"/>
      <c r="B69" s="50"/>
      <c r="C69" s="50"/>
      <c r="D69" s="50"/>
      <c r="E69" s="50"/>
      <c r="F69" s="50"/>
      <c r="G69" s="50"/>
      <c r="H69" s="50"/>
    </row>
  </sheetData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5:H6"/>
  </mergeCells>
  <printOptions/>
  <pageMargins left="0.7" right="0.7" top="0.75" bottom="0.75" header="0.3" footer="0.3"/>
  <pageSetup horizontalDpi="600" verticalDpi="600" orientation="portrait" paperSize="9" scale="72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Нурлатское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Mailrfo</dc:creator>
  <cp:keywords/>
  <dc:description/>
  <cp:lastModifiedBy>nurl-11-fo</cp:lastModifiedBy>
  <cp:lastPrinted>2020-07-07T05:08:14Z</cp:lastPrinted>
  <dcterms:created xsi:type="dcterms:W3CDTF">2005-12-29T07:12:51Z</dcterms:created>
  <dcterms:modified xsi:type="dcterms:W3CDTF">2020-07-07T05:12:42Z</dcterms:modified>
  <cp:category/>
  <cp:version/>
  <cp:contentType/>
  <cp:contentStatus/>
</cp:coreProperties>
</file>