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-210" windowWidth="15180" windowHeight="9345" tabRatio="638"/>
  </bookViews>
  <sheets>
    <sheet name="город01.04.20" sheetId="294" r:id="rId1"/>
  </sheets>
  <definedNames>
    <definedName name="_xlnm.Print_Area" localSheetId="0">город01.04.20!$A$1:$G$62</definedName>
  </definedNames>
  <calcPr calcId="124519"/>
</workbook>
</file>

<file path=xl/calcChain.xml><?xml version="1.0" encoding="utf-8"?>
<calcChain xmlns="http://schemas.openxmlformats.org/spreadsheetml/2006/main">
  <c r="F61" i="294"/>
  <c r="E61"/>
  <c r="D61"/>
  <c r="C61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2"/>
  <c r="G42"/>
  <c r="H41"/>
  <c r="G41"/>
  <c r="H40"/>
  <c r="G40"/>
  <c r="F38"/>
  <c r="E38"/>
  <c r="D38"/>
  <c r="C38"/>
  <c r="H36"/>
  <c r="G36"/>
  <c r="H34"/>
  <c r="G34"/>
  <c r="H33"/>
  <c r="G33"/>
  <c r="H32"/>
  <c r="H31"/>
  <c r="H30"/>
  <c r="G30"/>
  <c r="H29"/>
  <c r="G29"/>
  <c r="F28"/>
  <c r="F35" s="1"/>
  <c r="E28"/>
  <c r="E35" s="1"/>
  <c r="D28"/>
  <c r="C28"/>
  <c r="C35" s="1"/>
  <c r="H27"/>
  <c r="H25"/>
  <c r="H24"/>
  <c r="H23"/>
  <c r="H22"/>
  <c r="H21"/>
  <c r="E20"/>
  <c r="H20" s="1"/>
  <c r="D20"/>
  <c r="D19" s="1"/>
  <c r="C20"/>
  <c r="C19" s="1"/>
  <c r="F19"/>
  <c r="H19" s="1"/>
  <c r="E19"/>
  <c r="H18"/>
  <c r="G18"/>
  <c r="H17"/>
  <c r="G17"/>
  <c r="H16"/>
  <c r="G16"/>
  <c r="F15"/>
  <c r="H15" s="1"/>
  <c r="E15"/>
  <c r="D15"/>
  <c r="C15"/>
  <c r="H14"/>
  <c r="H13"/>
  <c r="H12"/>
  <c r="G11"/>
  <c r="G10"/>
  <c r="F10"/>
  <c r="E10"/>
  <c r="E26" s="1"/>
  <c r="D10"/>
  <c r="D26" s="1"/>
  <c r="C10"/>
  <c r="H9"/>
  <c r="G9"/>
  <c r="G38" l="1"/>
  <c r="H28"/>
  <c r="G28"/>
  <c r="F26"/>
  <c r="G26" s="1"/>
  <c r="G61"/>
  <c r="F37"/>
  <c r="C26"/>
  <c r="C37" s="1"/>
  <c r="C46" s="1"/>
  <c r="C62" s="1"/>
  <c r="C47" s="1"/>
  <c r="E37"/>
  <c r="E46" s="1"/>
  <c r="G35"/>
  <c r="H35"/>
  <c r="D37"/>
  <c r="D46" s="1"/>
  <c r="G15"/>
  <c r="H38"/>
  <c r="H61"/>
  <c r="H10"/>
  <c r="D35"/>
  <c r="H26" l="1"/>
  <c r="G37"/>
  <c r="F46"/>
  <c r="H37"/>
  <c r="D62"/>
  <c r="D47"/>
  <c r="E62"/>
  <c r="E47"/>
  <c r="G46" l="1"/>
  <c r="F62"/>
  <c r="F47"/>
  <c r="H46"/>
</calcChain>
</file>

<file path=xl/sharedStrings.xml><?xml version="1.0" encoding="utf-8"?>
<sst xmlns="http://schemas.openxmlformats.org/spreadsheetml/2006/main" count="66" uniqueCount="64">
  <si>
    <t>№</t>
  </si>
  <si>
    <t>Наименование</t>
  </si>
  <si>
    <t>Доходы</t>
  </si>
  <si>
    <t>Налог на доходы с физических лиц</t>
  </si>
  <si>
    <t>Налог на совокупный доход</t>
  </si>
  <si>
    <t xml:space="preserve"> -единый сельхозналог</t>
  </si>
  <si>
    <t xml:space="preserve"> -единый налог на вмененный доход</t>
  </si>
  <si>
    <t xml:space="preserve">Налог на имущество </t>
  </si>
  <si>
    <t xml:space="preserve"> - налог на имущество физических лиц</t>
  </si>
  <si>
    <t xml:space="preserve"> -земельный налог</t>
  </si>
  <si>
    <t>госпошлина</t>
  </si>
  <si>
    <t xml:space="preserve"> -в т.ч за совершение нотар.действий</t>
  </si>
  <si>
    <t>по делам общей юрисдикции</t>
  </si>
  <si>
    <t>аренда имущества муницип.органов</t>
  </si>
  <si>
    <t>Штрафные санкции</t>
  </si>
  <si>
    <t>ИТОГО СОБСТВЕН.ДОХОДОВ</t>
  </si>
  <si>
    <t>Безвозмездные перечисления</t>
  </si>
  <si>
    <t>ВСЕГО доходов</t>
  </si>
  <si>
    <t>Профицит(+), Дефицит(-)</t>
  </si>
  <si>
    <t>РАСХОДЫ</t>
  </si>
  <si>
    <t>Общегосударственные вопросы</t>
  </si>
  <si>
    <t>Образование</t>
  </si>
  <si>
    <t>Соц.политика</t>
  </si>
  <si>
    <t>ИТОГО расходов</t>
  </si>
  <si>
    <t xml:space="preserve">Субсидии </t>
  </si>
  <si>
    <t>Правоохранительная деятельность</t>
  </si>
  <si>
    <t>ЖКХ</t>
  </si>
  <si>
    <t xml:space="preserve">Культура </t>
  </si>
  <si>
    <t>Межбюджетные трансферты</t>
  </si>
  <si>
    <t>Плата за негативное воздействие на окружающую среду</t>
  </si>
  <si>
    <t>Национальная экономика</t>
  </si>
  <si>
    <t>Дотации</t>
  </si>
  <si>
    <t>Национальная оборона</t>
  </si>
  <si>
    <t xml:space="preserve">Субвенции </t>
  </si>
  <si>
    <t>упрощенная система налогообложения</t>
  </si>
  <si>
    <t>тыс.руб.</t>
  </si>
  <si>
    <t>доход от выдачи патента</t>
  </si>
  <si>
    <t>Итого по налоговым доходам</t>
  </si>
  <si>
    <t>Итого по неналоговым доходам</t>
  </si>
  <si>
    <t>Возврат остатков субсидий и субвенций прошлых лет</t>
  </si>
  <si>
    <t>Охрана окружающей среды</t>
  </si>
  <si>
    <t>Физкультура и спорт</t>
  </si>
  <si>
    <t>госпошлина за выдачу разрешения на рекламу</t>
  </si>
  <si>
    <t>Здравоохранение .</t>
  </si>
  <si>
    <t>к  месячному плану</t>
  </si>
  <si>
    <t>Прочие налоги, пошлины и сборы</t>
  </si>
  <si>
    <t>Доходы от имущества .наход.в гос.муницип.собственности</t>
  </si>
  <si>
    <t>Акцизы на нефтепродукты</t>
  </si>
  <si>
    <t>Дотация на выравнивание</t>
  </si>
  <si>
    <t>Платежи за пользов.природн.ресурсами</t>
  </si>
  <si>
    <t>налог на игорный бизнес</t>
  </si>
  <si>
    <t>платежи от муниц.унитарных предприятий</t>
  </si>
  <si>
    <t>Доходы от возврата остатков субв,субс. от СП и бюдж.учр</t>
  </si>
  <si>
    <t>Безвозмездные поступления от негосударственных организаций</t>
  </si>
  <si>
    <t>Уточнен.       план на 01.10.2016г</t>
  </si>
  <si>
    <t>Прочие неналог.доходы(продажа земли и имущества)</t>
  </si>
  <si>
    <t>% исполнения к уточн.плану</t>
  </si>
  <si>
    <t xml:space="preserve">                                  Общие   итоги исполнения города Нурлат бюджета Нурлатского</t>
  </si>
  <si>
    <t>Доходы от оказания платных услуг и компенсации затрат государства</t>
  </si>
  <si>
    <t>арендная плата за земельные участки</t>
  </si>
  <si>
    <t>Уточнен. план на 2020 год</t>
  </si>
  <si>
    <t>Утвержден.план на 2020год</t>
  </si>
  <si>
    <t>муниципального района  на 01 апреля 2020 года</t>
  </si>
  <si>
    <t>Поступило на 01.04.2020г.</t>
  </si>
</sst>
</file>

<file path=xl/styles.xml><?xml version="1.0" encoding="utf-8"?>
<styleSheet xmlns="http://schemas.openxmlformats.org/spreadsheetml/2006/main">
  <numFmts count="3">
    <numFmt numFmtId="164" formatCode="#,##0.00_ ;\-#,##0.00\ "/>
    <numFmt numFmtId="165" formatCode="#,##0.0"/>
    <numFmt numFmtId="166" formatCode="0.0"/>
  </numFmts>
  <fonts count="7">
    <font>
      <sz val="10"/>
      <name val="Arial Cyr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i/>
      <sz val="11"/>
      <name val="Times New Roman"/>
      <family val="1"/>
    </font>
    <font>
      <b/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164" fontId="1" fillId="0" borderId="6" xfId="0" applyNumberFormat="1" applyFont="1" applyFill="1" applyBorder="1" applyAlignment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3" fontId="2" fillId="2" borderId="8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8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3" fontId="2" fillId="2" borderId="14" xfId="0" applyNumberFormat="1" applyFont="1" applyFill="1" applyBorder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0" fillId="0" borderId="0" xfId="0" applyBorder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wrapText="1"/>
    </xf>
    <xf numFmtId="0" fontId="5" fillId="0" borderId="0" xfId="0" applyFont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3" fontId="2" fillId="2" borderId="18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6" fillId="0" borderId="0" xfId="0" applyFont="1"/>
    <xf numFmtId="0" fontId="1" fillId="3" borderId="8" xfId="0" applyFont="1" applyFill="1" applyBorder="1" applyAlignment="1">
      <alignment wrapText="1"/>
    </xf>
    <xf numFmtId="3" fontId="2" fillId="3" borderId="8" xfId="0" applyNumberFormat="1" applyFont="1" applyFill="1" applyBorder="1" applyAlignment="1">
      <alignment horizontal="right"/>
    </xf>
    <xf numFmtId="0" fontId="3" fillId="2" borderId="7" xfId="0" applyFont="1" applyFill="1" applyBorder="1" applyAlignment="1">
      <alignment horizontal="center"/>
    </xf>
    <xf numFmtId="166" fontId="4" fillId="2" borderId="17" xfId="0" applyNumberFormat="1" applyFont="1" applyFill="1" applyBorder="1" applyAlignment="1">
      <alignment horizontal="right"/>
    </xf>
    <xf numFmtId="166" fontId="2" fillId="2" borderId="8" xfId="0" applyNumberFormat="1" applyFont="1" applyFill="1" applyBorder="1" applyAlignment="1">
      <alignment horizontal="right"/>
    </xf>
    <xf numFmtId="166" fontId="2" fillId="2" borderId="11" xfId="0" applyNumberFormat="1" applyFont="1" applyFill="1" applyBorder="1" applyAlignment="1">
      <alignment horizontal="right"/>
    </xf>
    <xf numFmtId="166" fontId="1" fillId="2" borderId="11" xfId="0" applyNumberFormat="1" applyFont="1" applyFill="1" applyBorder="1" applyAlignment="1">
      <alignment horizontal="right"/>
    </xf>
    <xf numFmtId="166" fontId="1" fillId="3" borderId="8" xfId="0" applyNumberFormat="1" applyFont="1" applyFill="1" applyBorder="1" applyAlignment="1">
      <alignment horizontal="right"/>
    </xf>
    <xf numFmtId="166" fontId="4" fillId="2" borderId="8" xfId="0" applyNumberFormat="1" applyFont="1" applyFill="1" applyBorder="1" applyAlignment="1">
      <alignment horizontal="right"/>
    </xf>
    <xf numFmtId="0" fontId="0" fillId="3" borderId="0" xfId="0" applyFill="1" applyAlignment="1">
      <alignment wrapText="1"/>
    </xf>
    <xf numFmtId="0" fontId="0" fillId="3" borderId="0" xfId="0" applyFill="1" applyAlignment="1">
      <alignment vertical="top" wrapText="1"/>
    </xf>
    <xf numFmtId="0" fontId="6" fillId="0" borderId="0" xfId="0" applyFont="1" applyBorder="1"/>
    <xf numFmtId="0" fontId="5" fillId="0" borderId="0" xfId="0" applyFont="1" applyBorder="1"/>
    <xf numFmtId="166" fontId="3" fillId="2" borderId="8" xfId="0" applyNumberFormat="1" applyFont="1" applyFill="1" applyBorder="1" applyAlignment="1">
      <alignment horizontal="right"/>
    </xf>
    <xf numFmtId="0" fontId="0" fillId="0" borderId="0" xfId="0" applyFill="1"/>
    <xf numFmtId="3" fontId="0" fillId="0" borderId="0" xfId="0" applyNumberFormat="1" applyFill="1"/>
    <xf numFmtId="165" fontId="0" fillId="0" borderId="0" xfId="0" applyNumberFormat="1" applyFill="1"/>
    <xf numFmtId="166" fontId="2" fillId="0" borderId="8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wrapText="1"/>
    </xf>
    <xf numFmtId="166" fontId="1" fillId="2" borderId="8" xfId="0" applyNumberFormat="1" applyFont="1" applyFill="1" applyBorder="1" applyAlignment="1">
      <alignment horizontal="right"/>
    </xf>
    <xf numFmtId="166" fontId="3" fillId="0" borderId="8" xfId="0" applyNumberFormat="1" applyFont="1" applyBorder="1"/>
    <xf numFmtId="166" fontId="2" fillId="0" borderId="8" xfId="0" applyNumberFormat="1" applyFont="1" applyFill="1" applyBorder="1" applyAlignment="1"/>
    <xf numFmtId="166" fontId="1" fillId="0" borderId="8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166" fontId="1" fillId="0" borderId="10" xfId="0" applyNumberFormat="1" applyFont="1" applyFill="1" applyBorder="1" applyAlignment="1">
      <alignment horizontal="right"/>
    </xf>
    <xf numFmtId="166" fontId="2" fillId="0" borderId="10" xfId="0" applyNumberFormat="1" applyFont="1" applyFill="1" applyBorder="1" applyAlignment="1">
      <alignment horizontal="right"/>
    </xf>
    <xf numFmtId="166" fontId="2" fillId="2" borderId="14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vertical="top" wrapText="1"/>
    </xf>
    <xf numFmtId="49" fontId="2" fillId="0" borderId="0" xfId="0" applyNumberFormat="1" applyFont="1" applyFill="1" applyAlignment="1">
      <alignment wrapText="1"/>
    </xf>
    <xf numFmtId="49" fontId="0" fillId="0" borderId="0" xfId="0" applyNumberFormat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2" fillId="0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19" xfId="0" applyFont="1" applyFill="1" applyBorder="1" applyAlignment="1">
      <alignment horizontal="center"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16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66"/>
  <sheetViews>
    <sheetView tabSelected="1" view="pageBreakPreview" topLeftCell="A37" zoomScale="60" workbookViewId="0">
      <selection activeCell="D43" sqref="D43"/>
    </sheetView>
  </sheetViews>
  <sheetFormatPr defaultRowHeight="12.75"/>
  <cols>
    <col min="1" max="1" width="3.7109375" customWidth="1"/>
    <col min="2" max="2" width="41.5703125" customWidth="1"/>
    <col min="3" max="3" width="12.7109375" customWidth="1"/>
    <col min="4" max="4" width="11.42578125" customWidth="1"/>
    <col min="5" max="5" width="12.140625" hidden="1" customWidth="1"/>
    <col min="6" max="6" width="12.7109375" customWidth="1"/>
    <col min="7" max="7" width="14.7109375" customWidth="1"/>
    <col min="8" max="8" width="11" hidden="1" customWidth="1"/>
    <col min="9" max="9" width="9.140625" style="58"/>
  </cols>
  <sheetData>
    <row r="2" spans="1:9">
      <c r="A2" s="75" t="s">
        <v>57</v>
      </c>
      <c r="B2" s="76"/>
      <c r="C2" s="76"/>
      <c r="D2" s="76"/>
      <c r="E2" s="76"/>
      <c r="F2" s="76"/>
      <c r="G2" s="76"/>
      <c r="H2" s="76"/>
    </row>
    <row r="3" spans="1:9">
      <c r="A3" s="77" t="s">
        <v>62</v>
      </c>
      <c r="B3" s="78"/>
      <c r="C3" s="78"/>
      <c r="D3" s="78"/>
      <c r="E3" s="78"/>
      <c r="F3" s="78"/>
      <c r="G3" s="78"/>
      <c r="H3" s="78"/>
    </row>
    <row r="4" spans="1:9" ht="15.75" thickBot="1">
      <c r="A4" s="1"/>
      <c r="B4" s="2"/>
      <c r="C4" s="2"/>
      <c r="D4" s="3"/>
      <c r="E4" s="3"/>
      <c r="F4" s="4"/>
      <c r="G4" s="4"/>
      <c r="H4" s="4" t="s">
        <v>35</v>
      </c>
    </row>
    <row r="5" spans="1:9" ht="15" thickBot="1">
      <c r="A5" s="79" t="s">
        <v>0</v>
      </c>
      <c r="B5" s="82" t="s">
        <v>1</v>
      </c>
      <c r="C5" s="82" t="s">
        <v>61</v>
      </c>
      <c r="D5" s="82" t="s">
        <v>60</v>
      </c>
      <c r="E5" s="82" t="s">
        <v>54</v>
      </c>
      <c r="F5" s="82" t="s">
        <v>63</v>
      </c>
      <c r="G5" s="87" t="s">
        <v>56</v>
      </c>
      <c r="H5" s="5"/>
    </row>
    <row r="6" spans="1:9">
      <c r="A6" s="80"/>
      <c r="B6" s="83"/>
      <c r="C6" s="85"/>
      <c r="D6" s="85"/>
      <c r="E6" s="85"/>
      <c r="F6" s="85"/>
      <c r="G6" s="88"/>
      <c r="H6" s="82" t="s">
        <v>44</v>
      </c>
    </row>
    <row r="7" spans="1:9" ht="13.5" thickBot="1">
      <c r="A7" s="81"/>
      <c r="B7" s="84"/>
      <c r="C7" s="86"/>
      <c r="D7" s="86"/>
      <c r="E7" s="86"/>
      <c r="F7" s="86"/>
      <c r="G7" s="89"/>
      <c r="H7" s="86"/>
    </row>
    <row r="8" spans="1:9" ht="15">
      <c r="A8" s="6"/>
      <c r="B8" s="7" t="s">
        <v>2</v>
      </c>
      <c r="C8" s="39"/>
      <c r="D8" s="8"/>
      <c r="E8" s="8"/>
      <c r="F8" s="8"/>
      <c r="G8" s="8"/>
      <c r="H8" s="9"/>
      <c r="I8" s="59"/>
    </row>
    <row r="9" spans="1:9" ht="14.25">
      <c r="A9" s="10">
        <v>1</v>
      </c>
      <c r="B9" s="11" t="s">
        <v>3</v>
      </c>
      <c r="C9" s="48">
        <v>53170</v>
      </c>
      <c r="D9" s="48">
        <v>53170</v>
      </c>
      <c r="E9" s="48"/>
      <c r="F9" s="48">
        <v>13835</v>
      </c>
      <c r="G9" s="12">
        <f>F9/D9*100</f>
        <v>26.02031220613128</v>
      </c>
      <c r="H9" s="30" t="e">
        <f>F9/E9*100</f>
        <v>#DIV/0!</v>
      </c>
      <c r="I9" s="60"/>
    </row>
    <row r="10" spans="1:9" ht="14.25">
      <c r="A10" s="10">
        <v>2</v>
      </c>
      <c r="B10" s="11" t="s">
        <v>4</v>
      </c>
      <c r="C10" s="48">
        <f>C11+C12+C13+C14</f>
        <v>123</v>
      </c>
      <c r="D10" s="48">
        <f>D11+D12+D13+D14</f>
        <v>123</v>
      </c>
      <c r="E10" s="48">
        <f>E11+E12+E13+E14</f>
        <v>0</v>
      </c>
      <c r="F10" s="48">
        <f>F11+F12+F13+F14</f>
        <v>156</v>
      </c>
      <c r="G10" s="12">
        <f t="shared" ref="G10:G59" si="0">F10/D10*100</f>
        <v>126.82926829268293</v>
      </c>
      <c r="H10" s="30" t="e">
        <f t="shared" ref="H10:H61" si="1">F10/E10*100</f>
        <v>#DIV/0!</v>
      </c>
      <c r="I10" s="59"/>
    </row>
    <row r="11" spans="1:9" ht="15">
      <c r="A11" s="13"/>
      <c r="B11" s="14" t="s">
        <v>5</v>
      </c>
      <c r="C11" s="66">
        <v>123</v>
      </c>
      <c r="D11" s="66">
        <v>123</v>
      </c>
      <c r="E11" s="66"/>
      <c r="F11" s="66">
        <v>156</v>
      </c>
      <c r="G11" s="12">
        <f t="shared" si="0"/>
        <v>126.82926829268293</v>
      </c>
      <c r="H11" s="30"/>
      <c r="I11" s="59"/>
    </row>
    <row r="12" spans="1:9" ht="15">
      <c r="A12" s="13"/>
      <c r="B12" s="14" t="s">
        <v>6</v>
      </c>
      <c r="C12" s="66"/>
      <c r="D12" s="66"/>
      <c r="E12" s="66"/>
      <c r="F12" s="66"/>
      <c r="G12" s="12"/>
      <c r="H12" s="30" t="e">
        <f t="shared" si="1"/>
        <v>#DIV/0!</v>
      </c>
      <c r="I12" s="59"/>
    </row>
    <row r="13" spans="1:9" ht="15">
      <c r="A13" s="13"/>
      <c r="B13" s="14" t="s">
        <v>34</v>
      </c>
      <c r="C13" s="66"/>
      <c r="D13" s="66"/>
      <c r="E13" s="66"/>
      <c r="F13" s="66"/>
      <c r="G13" s="12"/>
      <c r="H13" s="30" t="e">
        <f t="shared" si="1"/>
        <v>#DIV/0!</v>
      </c>
      <c r="I13" s="59"/>
    </row>
    <row r="14" spans="1:9" ht="15">
      <c r="A14" s="13"/>
      <c r="B14" s="14" t="s">
        <v>36</v>
      </c>
      <c r="C14" s="66"/>
      <c r="D14" s="66"/>
      <c r="E14" s="66"/>
      <c r="F14" s="66"/>
      <c r="G14" s="12"/>
      <c r="H14" s="30" t="e">
        <f t="shared" si="1"/>
        <v>#DIV/0!</v>
      </c>
      <c r="I14" s="59"/>
    </row>
    <row r="15" spans="1:9" ht="14.25">
      <c r="A15" s="10">
        <v>3</v>
      </c>
      <c r="B15" s="11" t="s">
        <v>7</v>
      </c>
      <c r="C15" s="48">
        <f>C16+C17+C18</f>
        <v>53255</v>
      </c>
      <c r="D15" s="48">
        <f>D16+D17+D18</f>
        <v>53255</v>
      </c>
      <c r="E15" s="48">
        <f>E16+E17+E18</f>
        <v>0</v>
      </c>
      <c r="F15" s="48">
        <f>F16+F17+F18</f>
        <v>7695</v>
      </c>
      <c r="G15" s="12">
        <f t="shared" si="0"/>
        <v>14.449347479109942</v>
      </c>
      <c r="H15" s="30" t="e">
        <f t="shared" si="1"/>
        <v>#DIV/0!</v>
      </c>
      <c r="I15" s="59"/>
    </row>
    <row r="16" spans="1:9" ht="15">
      <c r="A16" s="15"/>
      <c r="B16" s="14" t="s">
        <v>8</v>
      </c>
      <c r="C16" s="66">
        <v>12638</v>
      </c>
      <c r="D16" s="66">
        <v>12638</v>
      </c>
      <c r="E16" s="66"/>
      <c r="F16" s="66">
        <v>360</v>
      </c>
      <c r="G16" s="12">
        <f t="shared" si="0"/>
        <v>2.8485519860737458</v>
      </c>
      <c r="H16" s="30" t="e">
        <f t="shared" si="1"/>
        <v>#DIV/0!</v>
      </c>
      <c r="I16" s="59"/>
    </row>
    <row r="17" spans="1:22" ht="15">
      <c r="A17" s="15"/>
      <c r="B17" s="14" t="s">
        <v>50</v>
      </c>
      <c r="C17" s="66">
        <v>84</v>
      </c>
      <c r="D17" s="66">
        <v>84</v>
      </c>
      <c r="E17" s="66"/>
      <c r="F17" s="66">
        <v>21</v>
      </c>
      <c r="G17" s="12">
        <f t="shared" si="0"/>
        <v>25</v>
      </c>
      <c r="H17" s="30" t="e">
        <f t="shared" si="1"/>
        <v>#DIV/0!</v>
      </c>
      <c r="I17" s="59"/>
    </row>
    <row r="18" spans="1:22" s="33" customFormat="1" ht="15">
      <c r="A18" s="15"/>
      <c r="B18" s="14" t="s">
        <v>9</v>
      </c>
      <c r="C18" s="66">
        <v>40533</v>
      </c>
      <c r="D18" s="66">
        <v>40533</v>
      </c>
      <c r="E18" s="66"/>
      <c r="F18" s="66">
        <v>7314</v>
      </c>
      <c r="G18" s="12">
        <f t="shared" si="0"/>
        <v>18.044556287469469</v>
      </c>
      <c r="H18" s="40" t="e">
        <f t="shared" si="1"/>
        <v>#DIV/0!</v>
      </c>
      <c r="I18" s="59"/>
    </row>
    <row r="19" spans="1:22" s="33" customFormat="1" ht="14.25">
      <c r="A19" s="41">
        <v>4</v>
      </c>
      <c r="B19" s="11" t="s">
        <v>45</v>
      </c>
      <c r="C19" s="67">
        <f>C20</f>
        <v>0</v>
      </c>
      <c r="D19" s="67">
        <f>D20</f>
        <v>0</v>
      </c>
      <c r="E19" s="67">
        <f>E20</f>
        <v>0</v>
      </c>
      <c r="F19" s="67">
        <f>F20</f>
        <v>0</v>
      </c>
      <c r="G19" s="12"/>
      <c r="H19" s="40" t="e">
        <f>F19/E19*100</f>
        <v>#DIV/0!</v>
      </c>
      <c r="I19" s="59"/>
    </row>
    <row r="20" spans="1:22" s="33" customFormat="1" ht="15">
      <c r="A20" s="31"/>
      <c r="B20" s="17" t="s">
        <v>10</v>
      </c>
      <c r="C20" s="50">
        <f>C21+C22+C23</f>
        <v>0</v>
      </c>
      <c r="D20" s="50">
        <f>D21+D22+D23</f>
        <v>0</v>
      </c>
      <c r="E20" s="50">
        <f>E21+E22+E23</f>
        <v>0</v>
      </c>
      <c r="F20" s="50"/>
      <c r="G20" s="12"/>
      <c r="H20" s="40" t="e">
        <f>F20/E20*100</f>
        <v>#DIV/0!</v>
      </c>
      <c r="I20" s="59"/>
    </row>
    <row r="21" spans="1:22" s="33" customFormat="1" ht="15">
      <c r="A21" s="21"/>
      <c r="B21" s="18" t="s">
        <v>11</v>
      </c>
      <c r="C21" s="66"/>
      <c r="D21" s="66"/>
      <c r="E21" s="66"/>
      <c r="F21" s="66"/>
      <c r="G21" s="12"/>
      <c r="H21" s="30" t="e">
        <f>F21/E21*100</f>
        <v>#DIV/0!</v>
      </c>
      <c r="I21" s="59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33" customFormat="1" ht="15">
      <c r="A22" s="21"/>
      <c r="B22" s="19" t="s">
        <v>12</v>
      </c>
      <c r="C22" s="66"/>
      <c r="D22" s="66"/>
      <c r="E22" s="66"/>
      <c r="F22" s="66"/>
      <c r="G22" s="12"/>
      <c r="H22" s="30" t="e">
        <f t="shared" si="1"/>
        <v>#DIV/0!</v>
      </c>
      <c r="I22" s="59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33" customFormat="1" ht="30">
      <c r="A23" s="21"/>
      <c r="B23" s="19" t="s">
        <v>42</v>
      </c>
      <c r="C23" s="66"/>
      <c r="D23" s="66"/>
      <c r="E23" s="66"/>
      <c r="F23" s="66"/>
      <c r="G23" s="12"/>
      <c r="H23" s="12" t="e">
        <f t="shared" si="1"/>
        <v>#DIV/0!</v>
      </c>
      <c r="I23" s="59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55" customFormat="1" ht="14.25">
      <c r="A24" s="10">
        <v>5</v>
      </c>
      <c r="B24" s="11" t="s">
        <v>47</v>
      </c>
      <c r="C24" s="48"/>
      <c r="D24" s="48"/>
      <c r="E24" s="48"/>
      <c r="F24" s="48"/>
      <c r="G24" s="12"/>
      <c r="H24" s="12" t="e">
        <f t="shared" si="1"/>
        <v>#DIV/0!</v>
      </c>
      <c r="I24" s="59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</row>
    <row r="25" spans="1:22" s="33" customFormat="1" ht="15" customHeight="1">
      <c r="A25" s="46">
        <v>6</v>
      </c>
      <c r="B25" s="11" t="s">
        <v>49</v>
      </c>
      <c r="C25" s="57"/>
      <c r="D25" s="57"/>
      <c r="E25" s="57"/>
      <c r="F25" s="57"/>
      <c r="G25" s="12"/>
      <c r="H25" s="30" t="e">
        <f t="shared" si="1"/>
        <v>#DIV/0!</v>
      </c>
      <c r="I25" s="59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56" customFormat="1" ht="15">
      <c r="A26" s="34"/>
      <c r="B26" s="35" t="s">
        <v>37</v>
      </c>
      <c r="C26" s="47">
        <f>C9+C10+C15+C19+C24+C25</f>
        <v>106548</v>
      </c>
      <c r="D26" s="47">
        <f>D9+D10+D15+D19+D24+D25</f>
        <v>106548</v>
      </c>
      <c r="E26" s="47">
        <f>E9+E10+E15+E19+E24+E25</f>
        <v>0</v>
      </c>
      <c r="F26" s="47">
        <f>F9+F10+F15+F19+F24+F25</f>
        <v>21686</v>
      </c>
      <c r="G26" s="12">
        <f t="shared" si="0"/>
        <v>20.353268010661864</v>
      </c>
      <c r="H26" s="12" t="e">
        <f t="shared" si="1"/>
        <v>#DIV/0!</v>
      </c>
      <c r="I26" s="59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spans="1:22" s="33" customFormat="1" ht="28.5">
      <c r="A27" s="41"/>
      <c r="B27" s="11" t="s">
        <v>29</v>
      </c>
      <c r="C27" s="48"/>
      <c r="D27" s="48"/>
      <c r="E27" s="48"/>
      <c r="F27" s="48"/>
      <c r="G27" s="12"/>
      <c r="H27" s="12" t="e">
        <f t="shared" si="1"/>
        <v>#DIV/0!</v>
      </c>
      <c r="I27" s="59"/>
    </row>
    <row r="28" spans="1:22" s="33" customFormat="1" ht="28.5">
      <c r="A28" s="42">
        <v>7</v>
      </c>
      <c r="B28" s="16" t="s">
        <v>46</v>
      </c>
      <c r="C28" s="49">
        <f>C29+C30+C31</f>
        <v>2500</v>
      </c>
      <c r="D28" s="49">
        <f>D29+D30+D31</f>
        <v>2500</v>
      </c>
      <c r="E28" s="49">
        <f>E29+E30+E31</f>
        <v>0</v>
      </c>
      <c r="F28" s="49">
        <f>F29+F30+F31</f>
        <v>678</v>
      </c>
      <c r="G28" s="12">
        <f t="shared" si="0"/>
        <v>27.12</v>
      </c>
      <c r="H28" s="12" t="e">
        <f t="shared" si="1"/>
        <v>#DIV/0!</v>
      </c>
      <c r="I28" s="59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s="33" customFormat="1" ht="15">
      <c r="A29" s="20"/>
      <c r="B29" s="17" t="s">
        <v>59</v>
      </c>
      <c r="C29" s="50">
        <v>2500</v>
      </c>
      <c r="D29" s="50">
        <v>2500</v>
      </c>
      <c r="E29" s="50"/>
      <c r="F29" s="50">
        <v>678</v>
      </c>
      <c r="G29" s="12">
        <f t="shared" si="0"/>
        <v>27.12</v>
      </c>
      <c r="H29" s="12" t="e">
        <f t="shared" si="1"/>
        <v>#DIV/0!</v>
      </c>
      <c r="I29" s="5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5">
      <c r="A30" s="21"/>
      <c r="B30" s="44" t="s">
        <v>13</v>
      </c>
      <c r="C30" s="51"/>
      <c r="D30" s="51"/>
      <c r="E30" s="51"/>
      <c r="F30" s="51"/>
      <c r="G30" s="45" t="e">
        <f t="shared" si="0"/>
        <v>#DIV/0!</v>
      </c>
      <c r="H30" s="12" t="e">
        <f t="shared" si="1"/>
        <v>#DIV/0!</v>
      </c>
      <c r="I30" s="59"/>
    </row>
    <row r="31" spans="1:22" ht="15">
      <c r="A31" s="21"/>
      <c r="B31" s="19" t="s">
        <v>51</v>
      </c>
      <c r="C31" s="51"/>
      <c r="D31" s="51"/>
      <c r="E31" s="51"/>
      <c r="F31" s="51"/>
      <c r="G31" s="45"/>
      <c r="H31" s="12" t="e">
        <f t="shared" si="1"/>
        <v>#DIV/0!</v>
      </c>
      <c r="I31" s="59"/>
    </row>
    <row r="32" spans="1:22" ht="28.5">
      <c r="A32" s="10">
        <v>8</v>
      </c>
      <c r="B32" s="11" t="s">
        <v>58</v>
      </c>
      <c r="C32" s="48"/>
      <c r="D32" s="48"/>
      <c r="E32" s="48"/>
      <c r="F32" s="48"/>
      <c r="G32" s="45"/>
      <c r="H32" s="12" t="e">
        <f t="shared" si="1"/>
        <v>#DIV/0!</v>
      </c>
      <c r="I32" s="59"/>
    </row>
    <row r="33" spans="1:9" ht="14.25">
      <c r="A33" s="10">
        <v>9</v>
      </c>
      <c r="B33" s="11" t="s">
        <v>14</v>
      </c>
      <c r="C33" s="48"/>
      <c r="D33" s="48"/>
      <c r="E33" s="48"/>
      <c r="F33" s="48">
        <v>4</v>
      </c>
      <c r="G33" s="12" t="e">
        <f t="shared" si="0"/>
        <v>#DIV/0!</v>
      </c>
      <c r="H33" s="12" t="e">
        <f t="shared" si="1"/>
        <v>#DIV/0!</v>
      </c>
      <c r="I33" s="59"/>
    </row>
    <row r="34" spans="1:9" ht="28.5">
      <c r="A34" s="10">
        <v>10</v>
      </c>
      <c r="B34" s="11" t="s">
        <v>55</v>
      </c>
      <c r="C34" s="48">
        <v>700</v>
      </c>
      <c r="D34" s="48">
        <v>700</v>
      </c>
      <c r="E34" s="48"/>
      <c r="F34" s="48">
        <v>51</v>
      </c>
      <c r="G34" s="12">
        <f t="shared" si="0"/>
        <v>7.2857142857142856</v>
      </c>
      <c r="H34" s="12" t="e">
        <f t="shared" si="1"/>
        <v>#DIV/0!</v>
      </c>
      <c r="I34" s="59"/>
    </row>
    <row r="35" spans="1:9" s="36" customFormat="1" ht="15">
      <c r="A35" s="37"/>
      <c r="B35" s="38" t="s">
        <v>38</v>
      </c>
      <c r="C35" s="52">
        <f>C27+C28+C32+C33+C34</f>
        <v>3200</v>
      </c>
      <c r="D35" s="52">
        <f>D27+D28+D32+D33+D34</f>
        <v>3200</v>
      </c>
      <c r="E35" s="52">
        <f>E27+E28+E32+E33+E34</f>
        <v>0</v>
      </c>
      <c r="F35" s="52">
        <f>F27+F28+F32+F33+F34</f>
        <v>733</v>
      </c>
      <c r="G35" s="12">
        <f t="shared" si="0"/>
        <v>22.90625</v>
      </c>
      <c r="H35" s="12" t="e">
        <f>F35/E35*100</f>
        <v>#DIV/0!</v>
      </c>
      <c r="I35" s="59"/>
    </row>
    <row r="36" spans="1:9" s="36" customFormat="1" ht="30">
      <c r="A36" s="37"/>
      <c r="B36" s="38" t="s">
        <v>39</v>
      </c>
      <c r="C36" s="52"/>
      <c r="D36" s="52"/>
      <c r="E36" s="52"/>
      <c r="F36" s="52"/>
      <c r="G36" s="12" t="e">
        <f t="shared" si="0"/>
        <v>#DIV/0!</v>
      </c>
      <c r="H36" s="12" t="e">
        <f t="shared" si="1"/>
        <v>#DIV/0!</v>
      </c>
      <c r="I36" s="59"/>
    </row>
    <row r="37" spans="1:9" s="58" customFormat="1" ht="15">
      <c r="A37" s="13"/>
      <c r="B37" s="22" t="s">
        <v>15</v>
      </c>
      <c r="C37" s="61">
        <f>C26+C35+C36</f>
        <v>109748</v>
      </c>
      <c r="D37" s="61">
        <f>D26+D35+D36</f>
        <v>109748</v>
      </c>
      <c r="E37" s="61">
        <f>E26+E35+E36</f>
        <v>0</v>
      </c>
      <c r="F37" s="61">
        <f>F26+F35+F36</f>
        <v>22419</v>
      </c>
      <c r="G37" s="62">
        <f t="shared" si="0"/>
        <v>20.427707110835733</v>
      </c>
      <c r="H37" s="62" t="e">
        <f t="shared" si="1"/>
        <v>#DIV/0!</v>
      </c>
      <c r="I37" s="60"/>
    </row>
    <row r="38" spans="1:9" s="58" customFormat="1" ht="15">
      <c r="A38" s="13"/>
      <c r="B38" s="22" t="s">
        <v>16</v>
      </c>
      <c r="C38" s="68">
        <f>C40+C41+C42+C43+C44+C45+C39</f>
        <v>1734</v>
      </c>
      <c r="D38" s="68">
        <f>D40+D41+D42+D43+D44+D45+D39</f>
        <v>1980</v>
      </c>
      <c r="E38" s="68" t="e">
        <f>E40+#REF!+E41+E42+E43+E44+E45+E39</f>
        <v>#REF!</v>
      </c>
      <c r="F38" s="68">
        <f>F40+F41+F42+F43+F44+F45+F39</f>
        <v>24</v>
      </c>
      <c r="G38" s="62">
        <f t="shared" si="0"/>
        <v>1.2121212121212122</v>
      </c>
      <c r="H38" s="62" t="e">
        <f t="shared" si="1"/>
        <v>#REF!</v>
      </c>
      <c r="I38" s="59"/>
    </row>
    <row r="39" spans="1:9" ht="15">
      <c r="A39" s="13"/>
      <c r="B39" s="14" t="s">
        <v>31</v>
      </c>
      <c r="C39" s="69">
        <v>1734</v>
      </c>
      <c r="D39" s="69">
        <v>1734</v>
      </c>
      <c r="E39" s="66"/>
      <c r="F39" s="66">
        <v>520</v>
      </c>
      <c r="G39" s="12"/>
      <c r="H39" s="12"/>
      <c r="I39" s="59"/>
    </row>
    <row r="40" spans="1:9" ht="15">
      <c r="A40" s="13"/>
      <c r="B40" s="14" t="s">
        <v>33</v>
      </c>
      <c r="C40" s="69"/>
      <c r="D40" s="69"/>
      <c r="E40" s="66"/>
      <c r="F40" s="66"/>
      <c r="G40" s="12" t="e">
        <f t="shared" si="0"/>
        <v>#DIV/0!</v>
      </c>
      <c r="H40" s="30" t="e">
        <f t="shared" si="1"/>
        <v>#DIV/0!</v>
      </c>
      <c r="I40" s="59"/>
    </row>
    <row r="41" spans="1:9" ht="15">
      <c r="A41" s="13"/>
      <c r="B41" s="14" t="s">
        <v>24</v>
      </c>
      <c r="C41" s="69"/>
      <c r="D41" s="69"/>
      <c r="E41" s="66"/>
      <c r="F41" s="66"/>
      <c r="G41" s="12" t="e">
        <f t="shared" si="0"/>
        <v>#DIV/0!</v>
      </c>
      <c r="H41" s="30" t="e">
        <f t="shared" si="1"/>
        <v>#DIV/0!</v>
      </c>
      <c r="I41" s="59"/>
    </row>
    <row r="42" spans="1:9" ht="15">
      <c r="A42" s="13"/>
      <c r="B42" s="14" t="s">
        <v>28</v>
      </c>
      <c r="C42" s="69"/>
      <c r="D42" s="69">
        <v>246</v>
      </c>
      <c r="E42" s="66"/>
      <c r="F42" s="66">
        <v>122</v>
      </c>
      <c r="G42" s="12">
        <f t="shared" si="0"/>
        <v>49.59349593495935</v>
      </c>
      <c r="H42" s="30" t="e">
        <f t="shared" si="1"/>
        <v>#DIV/0!</v>
      </c>
      <c r="I42" s="59"/>
    </row>
    <row r="43" spans="1:9" ht="30">
      <c r="A43" s="13"/>
      <c r="B43" s="14" t="s">
        <v>39</v>
      </c>
      <c r="C43" s="69"/>
      <c r="D43" s="69"/>
      <c r="E43" s="66">
        <v>0</v>
      </c>
      <c r="F43" s="66">
        <v>-618</v>
      </c>
      <c r="G43" s="12"/>
      <c r="H43" s="30"/>
      <c r="I43" s="59"/>
    </row>
    <row r="44" spans="1:9" ht="30">
      <c r="A44" s="13"/>
      <c r="B44" s="14" t="s">
        <v>53</v>
      </c>
      <c r="C44" s="69"/>
      <c r="D44" s="69"/>
      <c r="E44" s="66">
        <v>0</v>
      </c>
      <c r="F44" s="66"/>
      <c r="G44" s="12"/>
      <c r="H44" s="30"/>
      <c r="I44" s="59"/>
    </row>
    <row r="45" spans="1:9" ht="30">
      <c r="A45" s="13"/>
      <c r="B45" s="14" t="s">
        <v>52</v>
      </c>
      <c r="C45" s="69"/>
      <c r="D45" s="69"/>
      <c r="E45" s="66"/>
      <c r="F45" s="66"/>
      <c r="G45" s="12"/>
      <c r="H45" s="30"/>
      <c r="I45" s="59"/>
    </row>
    <row r="46" spans="1:9" s="58" customFormat="1" ht="15">
      <c r="A46" s="13"/>
      <c r="B46" s="22" t="s">
        <v>17</v>
      </c>
      <c r="C46" s="61">
        <f>C37+C38+C43+C44</f>
        <v>111482</v>
      </c>
      <c r="D46" s="61">
        <f>D37+D38</f>
        <v>111728</v>
      </c>
      <c r="E46" s="61" t="e">
        <f>E37+E38</f>
        <v>#REF!</v>
      </c>
      <c r="F46" s="61">
        <f>F37+F38</f>
        <v>22443</v>
      </c>
      <c r="G46" s="63">
        <f t="shared" si="0"/>
        <v>20.087175998854363</v>
      </c>
      <c r="H46" s="64" t="e">
        <f t="shared" si="1"/>
        <v>#REF!</v>
      </c>
      <c r="I46" s="59"/>
    </row>
    <row r="47" spans="1:9" ht="15">
      <c r="A47" s="13"/>
      <c r="B47" s="22" t="s">
        <v>18</v>
      </c>
      <c r="C47" s="48">
        <f>C62</f>
        <v>0</v>
      </c>
      <c r="D47" s="48">
        <f>D46-D61</f>
        <v>-12737</v>
      </c>
      <c r="E47" s="48" t="e">
        <f>E46-E61</f>
        <v>#REF!</v>
      </c>
      <c r="F47" s="48">
        <f>F46-F61</f>
        <v>11734</v>
      </c>
      <c r="G47" s="12"/>
      <c r="H47" s="30"/>
      <c r="I47" s="59"/>
    </row>
    <row r="48" spans="1:9" ht="15">
      <c r="A48" s="13"/>
      <c r="B48" s="23" t="s">
        <v>19</v>
      </c>
      <c r="C48" s="48"/>
      <c r="D48" s="48"/>
      <c r="E48" s="66"/>
      <c r="F48" s="48"/>
      <c r="G48" s="12"/>
      <c r="H48" s="30"/>
      <c r="I48" s="59"/>
    </row>
    <row r="49" spans="1:9" ht="15">
      <c r="A49" s="15">
        <v>1</v>
      </c>
      <c r="B49" s="14" t="s">
        <v>20</v>
      </c>
      <c r="C49" s="66">
        <v>4392</v>
      </c>
      <c r="D49" s="66">
        <v>4751</v>
      </c>
      <c r="E49" s="66"/>
      <c r="F49" s="66">
        <v>1276</v>
      </c>
      <c r="G49" s="12">
        <f t="shared" si="0"/>
        <v>26.85750368343507</v>
      </c>
      <c r="H49" s="30" t="e">
        <f t="shared" si="1"/>
        <v>#DIV/0!</v>
      </c>
      <c r="I49" s="59"/>
    </row>
    <row r="50" spans="1:9" ht="15">
      <c r="A50" s="15">
        <v>2</v>
      </c>
      <c r="B50" s="14" t="s">
        <v>32</v>
      </c>
      <c r="C50" s="66"/>
      <c r="D50" s="66"/>
      <c r="E50" s="66"/>
      <c r="F50" s="66"/>
      <c r="G50" s="12" t="e">
        <f t="shared" si="0"/>
        <v>#DIV/0!</v>
      </c>
      <c r="H50" s="30" t="e">
        <f t="shared" si="1"/>
        <v>#DIV/0!</v>
      </c>
      <c r="I50" s="59"/>
    </row>
    <row r="51" spans="1:9" ht="15">
      <c r="A51" s="15">
        <v>3</v>
      </c>
      <c r="B51" s="14" t="s">
        <v>25</v>
      </c>
      <c r="C51" s="69"/>
      <c r="D51" s="69"/>
      <c r="E51" s="66"/>
      <c r="F51" s="69"/>
      <c r="G51" s="12" t="e">
        <f t="shared" si="0"/>
        <v>#DIV/0!</v>
      </c>
      <c r="H51" s="30" t="e">
        <f t="shared" si="1"/>
        <v>#DIV/0!</v>
      </c>
      <c r="I51" s="59"/>
    </row>
    <row r="52" spans="1:9" ht="15">
      <c r="A52" s="15">
        <v>4</v>
      </c>
      <c r="B52" s="14" t="s">
        <v>30</v>
      </c>
      <c r="C52" s="69"/>
      <c r="D52" s="69">
        <v>30693</v>
      </c>
      <c r="E52" s="66"/>
      <c r="F52" s="69">
        <v>4042</v>
      </c>
      <c r="G52" s="12">
        <f t="shared" si="0"/>
        <v>13.169126510930832</v>
      </c>
      <c r="H52" s="30" t="e">
        <f t="shared" si="1"/>
        <v>#DIV/0!</v>
      </c>
      <c r="I52" s="59"/>
    </row>
    <row r="53" spans="1:9" ht="15">
      <c r="A53" s="15">
        <v>5</v>
      </c>
      <c r="B53" s="14" t="s">
        <v>26</v>
      </c>
      <c r="C53" s="69">
        <v>65846</v>
      </c>
      <c r="D53" s="69">
        <v>47777</v>
      </c>
      <c r="E53" s="66"/>
      <c r="F53" s="69">
        <v>5391</v>
      </c>
      <c r="G53" s="12">
        <f t="shared" si="0"/>
        <v>11.283672059777718</v>
      </c>
      <c r="H53" s="30" t="e">
        <f t="shared" si="1"/>
        <v>#DIV/0!</v>
      </c>
      <c r="I53" s="59"/>
    </row>
    <row r="54" spans="1:9" ht="15">
      <c r="A54" s="15">
        <v>6</v>
      </c>
      <c r="B54" s="14" t="s">
        <v>40</v>
      </c>
      <c r="C54" s="69"/>
      <c r="D54" s="69"/>
      <c r="E54" s="66"/>
      <c r="F54" s="69"/>
      <c r="G54" s="12" t="e">
        <f t="shared" si="0"/>
        <v>#DIV/0!</v>
      </c>
      <c r="H54" s="30" t="e">
        <f t="shared" si="1"/>
        <v>#DIV/0!</v>
      </c>
      <c r="I54" s="59"/>
    </row>
    <row r="55" spans="1:9" ht="15">
      <c r="A55" s="15">
        <v>7</v>
      </c>
      <c r="B55" s="14" t="s">
        <v>21</v>
      </c>
      <c r="C55" s="69"/>
      <c r="D55" s="69"/>
      <c r="E55" s="66"/>
      <c r="F55" s="69"/>
      <c r="G55" s="12" t="e">
        <f t="shared" si="0"/>
        <v>#DIV/0!</v>
      </c>
      <c r="H55" s="30" t="e">
        <f t="shared" si="1"/>
        <v>#DIV/0!</v>
      </c>
      <c r="I55" s="59"/>
    </row>
    <row r="56" spans="1:9" ht="15">
      <c r="A56" s="15">
        <v>8</v>
      </c>
      <c r="B56" s="14" t="s">
        <v>27</v>
      </c>
      <c r="C56" s="69">
        <v>41244</v>
      </c>
      <c r="D56" s="69">
        <v>41244</v>
      </c>
      <c r="E56" s="66"/>
      <c r="F56" s="69"/>
      <c r="G56" s="12">
        <f t="shared" si="0"/>
        <v>0</v>
      </c>
      <c r="H56" s="30" t="e">
        <f t="shared" si="1"/>
        <v>#DIV/0!</v>
      </c>
      <c r="I56" s="59"/>
    </row>
    <row r="57" spans="1:9" ht="15">
      <c r="A57" s="15">
        <v>9</v>
      </c>
      <c r="B57" s="14" t="s">
        <v>43</v>
      </c>
      <c r="C57" s="69"/>
      <c r="D57" s="69"/>
      <c r="E57" s="66"/>
      <c r="F57" s="69"/>
      <c r="G57" s="12" t="e">
        <f t="shared" si="0"/>
        <v>#DIV/0!</v>
      </c>
      <c r="H57" s="30" t="e">
        <f t="shared" si="1"/>
        <v>#DIV/0!</v>
      </c>
      <c r="I57" s="59"/>
    </row>
    <row r="58" spans="1:9" ht="15">
      <c r="A58" s="15">
        <v>10</v>
      </c>
      <c r="B58" s="14" t="s">
        <v>22</v>
      </c>
      <c r="C58" s="69"/>
      <c r="D58" s="69"/>
      <c r="E58" s="66"/>
      <c r="F58" s="69"/>
      <c r="G58" s="12" t="e">
        <f t="shared" si="0"/>
        <v>#DIV/0!</v>
      </c>
      <c r="H58" s="30" t="e">
        <f t="shared" si="1"/>
        <v>#DIV/0!</v>
      </c>
      <c r="I58" s="59"/>
    </row>
    <row r="59" spans="1:9" ht="15">
      <c r="A59" s="15">
        <v>11</v>
      </c>
      <c r="B59" s="25" t="s">
        <v>41</v>
      </c>
      <c r="C59" s="69"/>
      <c r="D59" s="69"/>
      <c r="E59" s="70"/>
      <c r="F59" s="69"/>
      <c r="G59" s="12" t="e">
        <f t="shared" si="0"/>
        <v>#DIV/0!</v>
      </c>
      <c r="H59" s="30" t="e">
        <f t="shared" si="1"/>
        <v>#DIV/0!</v>
      </c>
      <c r="I59" s="59"/>
    </row>
    <row r="60" spans="1:9" ht="15">
      <c r="A60" s="24">
        <v>12</v>
      </c>
      <c r="B60" s="25" t="s">
        <v>48</v>
      </c>
      <c r="C60" s="71"/>
      <c r="D60" s="71"/>
      <c r="E60" s="70"/>
      <c r="F60" s="71"/>
      <c r="G60" s="12"/>
      <c r="H60" s="30"/>
      <c r="I60" s="59"/>
    </row>
    <row r="61" spans="1:9" s="58" customFormat="1" ht="15" thickBot="1">
      <c r="A61" s="24"/>
      <c r="B61" s="65" t="s">
        <v>23</v>
      </c>
      <c r="C61" s="72">
        <f>C49+C51+C52+C53+C55+C56+C57+C58+C59+C50+C54+C60</f>
        <v>111482</v>
      </c>
      <c r="D61" s="72">
        <f>D49+D51+D52+D53+D55+D56+D57+D58+D59+D50+D54+D60</f>
        <v>124465</v>
      </c>
      <c r="E61" s="72">
        <f>E49+E51+E52+E53+E55+E56+E57+E58+E59+E50+E54+E60</f>
        <v>0</v>
      </c>
      <c r="F61" s="72">
        <f>F49+F51+F52+F53+F55+F56+F57+F58+F59+F50+F54+F60</f>
        <v>10709</v>
      </c>
      <c r="G61" s="63">
        <f>F61/D61*100</f>
        <v>8.6040252279757361</v>
      </c>
      <c r="H61" s="64" t="e">
        <f t="shared" si="1"/>
        <v>#DIV/0!</v>
      </c>
      <c r="I61" s="59"/>
    </row>
    <row r="62" spans="1:9" ht="15.75" thickBot="1">
      <c r="A62" s="32"/>
      <c r="B62" s="26" t="s">
        <v>18</v>
      </c>
      <c r="C62" s="73">
        <f>C46-C61</f>
        <v>0</v>
      </c>
      <c r="D62" s="73">
        <f>D46-D61</f>
        <v>-12737</v>
      </c>
      <c r="E62" s="73" t="e">
        <f>E46-E61</f>
        <v>#REF!</v>
      </c>
      <c r="F62" s="73">
        <f>F46-F61</f>
        <v>11734</v>
      </c>
      <c r="G62" s="27"/>
      <c r="H62" s="27"/>
    </row>
    <row r="63" spans="1:9" ht="15">
      <c r="A63" s="29"/>
      <c r="B63" s="28"/>
      <c r="C63" s="28"/>
      <c r="D63" s="4"/>
      <c r="E63" s="4"/>
      <c r="F63" s="4"/>
      <c r="G63" s="4"/>
      <c r="H63" s="4"/>
    </row>
    <row r="64" spans="1:9" ht="14.25">
      <c r="A64" s="53"/>
      <c r="B64" s="74"/>
      <c r="C64" s="54"/>
      <c r="D64" s="54"/>
      <c r="E64" s="54"/>
      <c r="F64" s="54"/>
      <c r="G64" s="54"/>
      <c r="H64" s="54"/>
    </row>
    <row r="65" spans="1:8">
      <c r="A65" s="53"/>
      <c r="B65" s="54"/>
      <c r="C65" s="54"/>
      <c r="D65" s="54"/>
      <c r="E65" s="54"/>
      <c r="F65" s="54"/>
      <c r="G65" s="54"/>
      <c r="H65" s="54"/>
    </row>
    <row r="66" spans="1:8">
      <c r="A66" s="53"/>
      <c r="B66" s="54"/>
      <c r="C66" s="54"/>
      <c r="D66" s="54"/>
      <c r="E66" s="54"/>
      <c r="F66" s="54"/>
      <c r="G66" s="54"/>
      <c r="H66" s="54"/>
    </row>
  </sheetData>
  <mergeCells count="10">
    <mergeCell ref="A2:H2"/>
    <mergeCell ref="A3:H3"/>
    <mergeCell ref="A5:A7"/>
    <mergeCell ref="B5:B7"/>
    <mergeCell ref="C5:C7"/>
    <mergeCell ref="D5:D7"/>
    <mergeCell ref="E5:E7"/>
    <mergeCell ref="F5:F7"/>
    <mergeCell ref="G5:G7"/>
    <mergeCell ref="H6:H7"/>
  </mergeCells>
  <pageMargins left="0.7" right="0.7" top="0.75" bottom="0.75" header="0.3" footer="0.3"/>
  <pageSetup paperSize="9" scale="71" orientation="portrait" verticalDpi="0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город01.04.20</vt:lpstr>
      <vt:lpstr>город01.04.20!Область_печати</vt:lpstr>
    </vt:vector>
  </TitlesOfParts>
  <Company>Нурлатское финуправление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Mailrfo</dc:creator>
  <cp:lastModifiedBy>nurl-11-fo</cp:lastModifiedBy>
  <cp:lastPrinted>2020-04-10T05:26:19Z</cp:lastPrinted>
  <dcterms:created xsi:type="dcterms:W3CDTF">2005-12-29T07:12:51Z</dcterms:created>
  <dcterms:modified xsi:type="dcterms:W3CDTF">2020-04-21T05:22:34Z</dcterms:modified>
</cp:coreProperties>
</file>