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210" windowWidth="15180" windowHeight="9345" tabRatio="638" firstSheet="20" activeTab="20"/>
  </bookViews>
  <sheets>
    <sheet name="01.01.16." sheetId="143" r:id="rId1"/>
    <sheet name="01.01.17" sheetId="171" r:id="rId2"/>
    <sheet name="01.01.2018" sheetId="203" r:id="rId3"/>
    <sheet name="район01.01.18" sheetId="204" r:id="rId4"/>
    <sheet name="город01.01.18" sheetId="205" r:id="rId5"/>
    <sheet name="01.01.19" sheetId="244" r:id="rId6"/>
    <sheet name="район01.01.19" sheetId="245" r:id="rId7"/>
    <sheet name="город01.01.19" sheetId="246" r:id="rId8"/>
    <sheet name="01.02.19" sheetId="247" r:id="rId9"/>
    <sheet name="район01.02.19" sheetId="248" r:id="rId10"/>
    <sheet name="город01.02.19" sheetId="249" r:id="rId11"/>
    <sheet name="01.03.2019" sheetId="250" r:id="rId12"/>
    <sheet name="район01.03.19" sheetId="251" r:id="rId13"/>
    <sheet name="город01.03.2019" sheetId="252" r:id="rId14"/>
    <sheet name="01.04.2019" sheetId="253" r:id="rId15"/>
    <sheet name="район01.04.2019" sheetId="254" r:id="rId16"/>
    <sheet name="город01.04.2019" sheetId="255" r:id="rId17"/>
    <sheet name="01.05.2019" sheetId="256" r:id="rId18"/>
    <sheet name="район01.05.2019" sheetId="257" r:id="rId19"/>
    <sheet name="город01.05.2019" sheetId="258" r:id="rId20"/>
    <sheet name="район01.07.19" sheetId="263" r:id="rId21"/>
  </sheets>
  <definedNames>
    <definedName name="_xlnm.Print_Area" localSheetId="0">'01.01.16.'!$A$1:$H$85</definedName>
    <definedName name="_xlnm.Print_Area" localSheetId="1">'01.01.17'!$A$1:$G$80</definedName>
    <definedName name="_xlnm.Print_Area" localSheetId="5">'01.01.19'!$A$1:$G$66</definedName>
    <definedName name="_xlnm.Print_Area" localSheetId="2">'01.01.2018'!$A$1:$I$68</definedName>
    <definedName name="_xlnm.Print_Area" localSheetId="8">'01.02.19'!$A$1:$G$66</definedName>
    <definedName name="_xlnm.Print_Area" localSheetId="11">'01.03.2019'!$A$1:$G$66</definedName>
    <definedName name="_xlnm.Print_Area" localSheetId="14">'01.04.2019'!$A$1:$G$66</definedName>
    <definedName name="_xlnm.Print_Area" localSheetId="17">'01.05.2019'!$A$1:$G$70</definedName>
    <definedName name="_xlnm.Print_Area" localSheetId="7">город01.01.19!$A$1:$G$62</definedName>
    <definedName name="_xlnm.Print_Area" localSheetId="10">город01.02.19!$A$1:$G$63</definedName>
    <definedName name="_xlnm.Print_Area" localSheetId="13">город01.03.2019!$A$1:$G$62</definedName>
    <definedName name="_xlnm.Print_Area" localSheetId="16">город01.04.2019!$A$1:$G$62</definedName>
    <definedName name="_xlnm.Print_Area" localSheetId="19">город01.05.2019!$A$1:$G$62</definedName>
    <definedName name="_xlnm.Print_Area" localSheetId="3">район01.01.18!$A$1:$G$66</definedName>
    <definedName name="_xlnm.Print_Area" localSheetId="6">район01.01.19!$A$1:$G$65</definedName>
    <definedName name="_xlnm.Print_Area" localSheetId="9">район01.02.19!$A$1:$G$65</definedName>
    <definedName name="_xlnm.Print_Area" localSheetId="12">район01.03.19!$A$1:$G$65</definedName>
    <definedName name="_xlnm.Print_Area" localSheetId="15">район01.04.2019!$A$1:$G$65</definedName>
    <definedName name="_xlnm.Print_Area" localSheetId="18">район01.05.2019!$A$1:$G$65</definedName>
    <definedName name="_xlnm.Print_Area" localSheetId="20">район01.07.19!$A$1:$G$65</definedName>
  </definedNames>
  <calcPr calcId="144525"/>
</workbook>
</file>

<file path=xl/calcChain.xml><?xml version="1.0" encoding="utf-8"?>
<calcChain xmlns="http://schemas.openxmlformats.org/spreadsheetml/2006/main">
  <c r="F64" i="263" l="1"/>
  <c r="E64" i="263"/>
  <c r="D64" i="263"/>
  <c r="C64" i="263"/>
  <c r="H63" i="263"/>
  <c r="G63" i="263"/>
  <c r="H62" i="263"/>
  <c r="G62" i="263"/>
  <c r="H61" i="263"/>
  <c r="G61" i="263"/>
  <c r="H60" i="263"/>
  <c r="G60" i="263"/>
  <c r="H59" i="263"/>
  <c r="G59" i="263"/>
  <c r="H58" i="263"/>
  <c r="G58" i="263"/>
  <c r="H57" i="263"/>
  <c r="G57" i="263"/>
  <c r="H56" i="263"/>
  <c r="G56" i="263"/>
  <c r="H55" i="263"/>
  <c r="G55" i="263"/>
  <c r="H54" i="263"/>
  <c r="G54" i="263"/>
  <c r="H53" i="263"/>
  <c r="G53" i="263"/>
  <c r="H52" i="263"/>
  <c r="G52" i="263"/>
  <c r="H48" i="263"/>
  <c r="H47" i="263"/>
  <c r="G47" i="263"/>
  <c r="H46" i="263"/>
  <c r="G46" i="263"/>
  <c r="H45" i="263"/>
  <c r="G45" i="263"/>
  <c r="H44" i="263"/>
  <c r="G44" i="263"/>
  <c r="H43" i="263"/>
  <c r="G43" i="263"/>
  <c r="F41" i="263"/>
  <c r="E41" i="263"/>
  <c r="D41" i="263"/>
  <c r="C41" i="263"/>
  <c r="H39" i="263"/>
  <c r="G39" i="263"/>
  <c r="H37" i="263"/>
  <c r="G37" i="263"/>
  <c r="H36" i="263"/>
  <c r="G36" i="263"/>
  <c r="H35" i="263"/>
  <c r="G35" i="263"/>
  <c r="H33" i="263"/>
  <c r="G33" i="263"/>
  <c r="H32" i="263"/>
  <c r="G32" i="263"/>
  <c r="H31" i="263"/>
  <c r="G31" i="263"/>
  <c r="F30" i="263"/>
  <c r="F38" i="263" s="1"/>
  <c r="E30" i="263"/>
  <c r="E38" i="263" s="1"/>
  <c r="D30" i="263"/>
  <c r="D38" i="263" s="1"/>
  <c r="C30" i="263"/>
  <c r="C38" i="263" s="1"/>
  <c r="H29" i="263"/>
  <c r="G29" i="263"/>
  <c r="H27" i="263"/>
  <c r="G27" i="263"/>
  <c r="H26" i="263"/>
  <c r="G26" i="263"/>
  <c r="H25" i="263"/>
  <c r="G25" i="263"/>
  <c r="H24" i="263"/>
  <c r="G24" i="263"/>
  <c r="H23" i="263"/>
  <c r="F22" i="263"/>
  <c r="H22" i="263" s="1"/>
  <c r="E22" i="263"/>
  <c r="D22" i="263"/>
  <c r="G22" i="263" s="1"/>
  <c r="C22" i="263"/>
  <c r="F21" i="263"/>
  <c r="H21" i="263" s="1"/>
  <c r="E21" i="263"/>
  <c r="D21" i="263"/>
  <c r="C21" i="263"/>
  <c r="H20" i="263"/>
  <c r="H19" i="263"/>
  <c r="H18" i="263"/>
  <c r="H17" i="263"/>
  <c r="H16" i="263"/>
  <c r="H15" i="263"/>
  <c r="F14" i="263"/>
  <c r="H14" i="263" s="1"/>
  <c r="E14" i="263"/>
  <c r="D14" i="263"/>
  <c r="C14" i="263"/>
  <c r="H13" i="263"/>
  <c r="G13" i="263"/>
  <c r="H12" i="263"/>
  <c r="G12" i="263"/>
  <c r="H11" i="263"/>
  <c r="G11" i="263"/>
  <c r="G10" i="263"/>
  <c r="F9" i="263"/>
  <c r="E9" i="263"/>
  <c r="E28" i="263" s="1"/>
  <c r="D9" i="263"/>
  <c r="C9" i="263"/>
  <c r="C28" i="263" s="1"/>
  <c r="H8" i="263"/>
  <c r="G8" i="263"/>
  <c r="F61" i="258"/>
  <c r="E61" i="258"/>
  <c r="D61" i="258"/>
  <c r="C61" i="258"/>
  <c r="H59" i="258"/>
  <c r="G59" i="258"/>
  <c r="H58" i="258"/>
  <c r="G58" i="258"/>
  <c r="H57" i="258"/>
  <c r="G57" i="258"/>
  <c r="H56" i="258"/>
  <c r="G56" i="258"/>
  <c r="H55" i="258"/>
  <c r="G55" i="258"/>
  <c r="H54" i="258"/>
  <c r="G54" i="258"/>
  <c r="H53" i="258"/>
  <c r="G53" i="258"/>
  <c r="H52" i="258"/>
  <c r="G52" i="258"/>
  <c r="H51" i="258"/>
  <c r="G51" i="258"/>
  <c r="H50" i="258"/>
  <c r="G50" i="258"/>
  <c r="H49" i="258"/>
  <c r="G49" i="258"/>
  <c r="H42" i="258"/>
  <c r="G42" i="258"/>
  <c r="H41" i="258"/>
  <c r="G41" i="258"/>
  <c r="H40" i="258"/>
  <c r="G40" i="258"/>
  <c r="F38" i="258"/>
  <c r="E38" i="258"/>
  <c r="D38" i="258"/>
  <c r="C38" i="258"/>
  <c r="H36" i="258"/>
  <c r="G36" i="258"/>
  <c r="H34" i="258"/>
  <c r="G34" i="258"/>
  <c r="H33" i="258"/>
  <c r="G33" i="258"/>
  <c r="H32" i="258"/>
  <c r="H31" i="258"/>
  <c r="H30" i="258"/>
  <c r="G30" i="258"/>
  <c r="H29" i="258"/>
  <c r="G29" i="258"/>
  <c r="F28" i="258"/>
  <c r="F35" i="258" s="1"/>
  <c r="E28" i="258"/>
  <c r="E35" i="258" s="1"/>
  <c r="D28" i="258"/>
  <c r="D35" i="258" s="1"/>
  <c r="C28" i="258"/>
  <c r="C35" i="258" s="1"/>
  <c r="H27" i="258"/>
  <c r="H25" i="258"/>
  <c r="H24" i="258"/>
  <c r="H23" i="258"/>
  <c r="H22" i="258"/>
  <c r="H21" i="258"/>
  <c r="E20" i="258"/>
  <c r="H20" i="258" s="1"/>
  <c r="D20" i="258"/>
  <c r="C20" i="258"/>
  <c r="C19" i="258" s="1"/>
  <c r="F19" i="258"/>
  <c r="D19" i="258"/>
  <c r="H18" i="258"/>
  <c r="G18" i="258"/>
  <c r="H17" i="258"/>
  <c r="G17" i="258"/>
  <c r="H16" i="258"/>
  <c r="G16" i="258"/>
  <c r="F15" i="258"/>
  <c r="E15" i="258"/>
  <c r="D15" i="258"/>
  <c r="C15" i="258"/>
  <c r="H14" i="258"/>
  <c r="H13" i="258"/>
  <c r="H12" i="258"/>
  <c r="G11" i="258"/>
  <c r="F10" i="258"/>
  <c r="F26" i="258" s="1"/>
  <c r="E10" i="258"/>
  <c r="D10" i="258"/>
  <c r="C10" i="258"/>
  <c r="C26" i="258" s="1"/>
  <c r="H9" i="258"/>
  <c r="G9" i="258"/>
  <c r="F64" i="257"/>
  <c r="E64" i="257"/>
  <c r="D64" i="257"/>
  <c r="C64" i="257"/>
  <c r="H63" i="257"/>
  <c r="G63" i="257"/>
  <c r="H62" i="257"/>
  <c r="G62" i="257"/>
  <c r="H61" i="257"/>
  <c r="G61" i="257"/>
  <c r="H60" i="257"/>
  <c r="G60" i="257"/>
  <c r="H59" i="257"/>
  <c r="G59" i="257"/>
  <c r="H58" i="257"/>
  <c r="G58" i="257"/>
  <c r="H57" i="257"/>
  <c r="G57" i="257"/>
  <c r="H56" i="257"/>
  <c r="G56" i="257"/>
  <c r="H55" i="257"/>
  <c r="G55" i="257"/>
  <c r="H54" i="257"/>
  <c r="G54" i="257"/>
  <c r="H53" i="257"/>
  <c r="G53" i="257"/>
  <c r="H52" i="257"/>
  <c r="G52" i="257"/>
  <c r="H47" i="257"/>
  <c r="G47" i="257"/>
  <c r="H46" i="257"/>
  <c r="G46" i="257"/>
  <c r="H45" i="257"/>
  <c r="G45" i="257"/>
  <c r="H44" i="257"/>
  <c r="G44" i="257"/>
  <c r="H43" i="257"/>
  <c r="G43" i="257"/>
  <c r="F41" i="257"/>
  <c r="E41" i="257"/>
  <c r="D41" i="257"/>
  <c r="C41" i="257"/>
  <c r="H39" i="257"/>
  <c r="G39" i="257"/>
  <c r="H37" i="257"/>
  <c r="G37" i="257"/>
  <c r="H36" i="257"/>
  <c r="G36" i="257"/>
  <c r="H35" i="257"/>
  <c r="G35" i="257"/>
  <c r="H33" i="257"/>
  <c r="G33" i="257"/>
  <c r="H32" i="257"/>
  <c r="G32" i="257"/>
  <c r="H31" i="257"/>
  <c r="G31" i="257"/>
  <c r="F30" i="257"/>
  <c r="E30" i="257"/>
  <c r="E38" i="257" s="1"/>
  <c r="D30" i="257"/>
  <c r="D38" i="257" s="1"/>
  <c r="C30" i="257"/>
  <c r="C38" i="257" s="1"/>
  <c r="H29" i="257"/>
  <c r="G29" i="257"/>
  <c r="H27" i="257"/>
  <c r="G27" i="257"/>
  <c r="H26" i="257"/>
  <c r="G26" i="257"/>
  <c r="H25" i="257"/>
  <c r="G25" i="257"/>
  <c r="H24" i="257"/>
  <c r="G24" i="257"/>
  <c r="H23" i="257"/>
  <c r="F22" i="257"/>
  <c r="H22" i="257" s="1"/>
  <c r="E22" i="257"/>
  <c r="D22" i="257"/>
  <c r="G22" i="257" s="1"/>
  <c r="C22" i="257"/>
  <c r="F21" i="257"/>
  <c r="H21" i="257" s="1"/>
  <c r="E21" i="257"/>
  <c r="D21" i="257"/>
  <c r="G21" i="257" s="1"/>
  <c r="C21" i="257"/>
  <c r="H20" i="257"/>
  <c r="H19" i="257"/>
  <c r="H18" i="257"/>
  <c r="H17" i="257"/>
  <c r="H16" i="257"/>
  <c r="H15" i="257"/>
  <c r="F14" i="257"/>
  <c r="H14" i="257" s="1"/>
  <c r="E14" i="257"/>
  <c r="D14" i="257"/>
  <c r="C14" i="257"/>
  <c r="H13" i="257"/>
  <c r="G13" i="257"/>
  <c r="H12" i="257"/>
  <c r="G12" i="257"/>
  <c r="H11" i="257"/>
  <c r="G11" i="257"/>
  <c r="G10" i="257"/>
  <c r="F9" i="257"/>
  <c r="E9" i="257"/>
  <c r="E28" i="257" s="1"/>
  <c r="E40" i="257" s="1"/>
  <c r="E49" i="257" s="1"/>
  <c r="D9" i="257"/>
  <c r="C9" i="257"/>
  <c r="C28" i="257" s="1"/>
  <c r="C40" i="257" s="1"/>
  <c r="C49" i="257" s="1"/>
  <c r="C65" i="257" s="1"/>
  <c r="C50" i="257" s="1"/>
  <c r="H8" i="257"/>
  <c r="G8" i="257"/>
  <c r="F65" i="256"/>
  <c r="E65" i="256"/>
  <c r="D65" i="256"/>
  <c r="C65" i="256"/>
  <c r="G64" i="256"/>
  <c r="H63" i="256"/>
  <c r="G63" i="256"/>
  <c r="H62" i="256"/>
  <c r="G62" i="256"/>
  <c r="H61" i="256"/>
  <c r="G61" i="256"/>
  <c r="H60" i="256"/>
  <c r="G60" i="256"/>
  <c r="H59" i="256"/>
  <c r="G59" i="256"/>
  <c r="H58" i="256"/>
  <c r="G58" i="256"/>
  <c r="H57" i="256"/>
  <c r="G57" i="256"/>
  <c r="H56" i="256"/>
  <c r="G56" i="256"/>
  <c r="H55" i="256"/>
  <c r="G55" i="256"/>
  <c r="H54" i="256"/>
  <c r="G54" i="256"/>
  <c r="H53" i="256"/>
  <c r="G53" i="256"/>
  <c r="G48" i="256"/>
  <c r="G47" i="256"/>
  <c r="H46" i="256"/>
  <c r="G46" i="256"/>
  <c r="H45" i="256"/>
  <c r="G45" i="256"/>
  <c r="H44" i="256"/>
  <c r="G44" i="256"/>
  <c r="F42" i="256"/>
  <c r="H42" i="256" s="1"/>
  <c r="E42" i="256"/>
  <c r="D42" i="256"/>
  <c r="C42" i="256"/>
  <c r="H38" i="256"/>
  <c r="G38" i="256"/>
  <c r="H37" i="256"/>
  <c r="G37" i="256"/>
  <c r="H36" i="256"/>
  <c r="H34" i="256"/>
  <c r="G34" i="256"/>
  <c r="H33" i="256"/>
  <c r="G33" i="256"/>
  <c r="H32" i="256"/>
  <c r="G32" i="256"/>
  <c r="F31" i="256"/>
  <c r="F40" i="256" s="1"/>
  <c r="E31" i="256"/>
  <c r="E40" i="256" s="1"/>
  <c r="D31" i="256"/>
  <c r="D40" i="256" s="1"/>
  <c r="C31" i="256"/>
  <c r="C40" i="256" s="1"/>
  <c r="H30" i="256"/>
  <c r="G30" i="256"/>
  <c r="H28" i="256"/>
  <c r="G28" i="256"/>
  <c r="H27" i="256"/>
  <c r="G27" i="256"/>
  <c r="H26" i="256"/>
  <c r="G26" i="256"/>
  <c r="H25" i="256"/>
  <c r="G25" i="256"/>
  <c r="H24" i="256"/>
  <c r="G24" i="256"/>
  <c r="F23" i="256"/>
  <c r="E23" i="256"/>
  <c r="D23" i="256"/>
  <c r="C23" i="256"/>
  <c r="F22" i="256"/>
  <c r="E22" i="256"/>
  <c r="D22" i="256"/>
  <c r="C22" i="256"/>
  <c r="H21" i="256"/>
  <c r="G21" i="256"/>
  <c r="H20" i="256"/>
  <c r="G20" i="256"/>
  <c r="H19" i="256"/>
  <c r="G19" i="256"/>
  <c r="H18" i="256"/>
  <c r="G18" i="256"/>
  <c r="H17" i="256"/>
  <c r="G17" i="256"/>
  <c r="H16" i="256"/>
  <c r="G16" i="256"/>
  <c r="F15" i="256"/>
  <c r="E15" i="256"/>
  <c r="D15" i="256"/>
  <c r="C15" i="256"/>
  <c r="H14" i="256"/>
  <c r="G14" i="256"/>
  <c r="H13" i="256"/>
  <c r="G13" i="256"/>
  <c r="H12" i="256"/>
  <c r="G12" i="256"/>
  <c r="G11" i="256"/>
  <c r="F10" i="256"/>
  <c r="H10" i="256" s="1"/>
  <c r="E10" i="256"/>
  <c r="D10" i="256"/>
  <c r="D29" i="256" s="1"/>
  <c r="C10" i="256"/>
  <c r="H9" i="256"/>
  <c r="G9" i="256"/>
  <c r="G48" i="253"/>
  <c r="F61" i="255"/>
  <c r="E61" i="255"/>
  <c r="D61" i="255"/>
  <c r="C61" i="255"/>
  <c r="H59" i="255"/>
  <c r="G59" i="255"/>
  <c r="H58" i="255"/>
  <c r="G58" i="255"/>
  <c r="H57" i="255"/>
  <c r="G57" i="255"/>
  <c r="H56" i="255"/>
  <c r="G56" i="255"/>
  <c r="H55" i="255"/>
  <c r="G55" i="255"/>
  <c r="H54" i="255"/>
  <c r="G54" i="255"/>
  <c r="H53" i="255"/>
  <c r="G53" i="255"/>
  <c r="H52" i="255"/>
  <c r="G52" i="255"/>
  <c r="H51" i="255"/>
  <c r="G51" i="255"/>
  <c r="H50" i="255"/>
  <c r="G50" i="255"/>
  <c r="H49" i="255"/>
  <c r="G49" i="255"/>
  <c r="H42" i="255"/>
  <c r="G42" i="255"/>
  <c r="H41" i="255"/>
  <c r="G41" i="255"/>
  <c r="H40" i="255"/>
  <c r="G40" i="255"/>
  <c r="F38" i="255"/>
  <c r="E38" i="255"/>
  <c r="D38" i="255"/>
  <c r="C38" i="255"/>
  <c r="H36" i="255"/>
  <c r="G36" i="255"/>
  <c r="H34" i="255"/>
  <c r="G34" i="255"/>
  <c r="H33" i="255"/>
  <c r="G33" i="255"/>
  <c r="H32" i="255"/>
  <c r="H31" i="255"/>
  <c r="H30" i="255"/>
  <c r="G30" i="255"/>
  <c r="H29" i="255"/>
  <c r="G29" i="255"/>
  <c r="F28" i="255"/>
  <c r="F35" i="255" s="1"/>
  <c r="E28" i="255"/>
  <c r="E35" i="255" s="1"/>
  <c r="D28" i="255"/>
  <c r="D35" i="255" s="1"/>
  <c r="C28" i="255"/>
  <c r="C35" i="255" s="1"/>
  <c r="H27" i="255"/>
  <c r="H25" i="255"/>
  <c r="H24" i="255"/>
  <c r="H23" i="255"/>
  <c r="H22" i="255"/>
  <c r="H21" i="255"/>
  <c r="E20" i="255"/>
  <c r="H20" i="255" s="1"/>
  <c r="D20" i="255"/>
  <c r="C20" i="255"/>
  <c r="C19" i="255" s="1"/>
  <c r="F19" i="255"/>
  <c r="D19" i="255"/>
  <c r="H18" i="255"/>
  <c r="G18" i="255"/>
  <c r="H17" i="255"/>
  <c r="G17" i="255"/>
  <c r="H16" i="255"/>
  <c r="G16" i="255"/>
  <c r="F15" i="255"/>
  <c r="E15" i="255"/>
  <c r="D15" i="255"/>
  <c r="C15" i="255"/>
  <c r="H14" i="255"/>
  <c r="H13" i="255"/>
  <c r="H12" i="255"/>
  <c r="G11" i="255"/>
  <c r="F10" i="255"/>
  <c r="F26" i="255" s="1"/>
  <c r="E10" i="255"/>
  <c r="D10" i="255"/>
  <c r="C10" i="255"/>
  <c r="C26" i="255" s="1"/>
  <c r="C37" i="255" s="1"/>
  <c r="C46" i="255" s="1"/>
  <c r="C62" i="255" s="1"/>
  <c r="C47" i="255" s="1"/>
  <c r="H9" i="255"/>
  <c r="G9" i="255"/>
  <c r="F64" i="254"/>
  <c r="E64" i="254"/>
  <c r="D64" i="254"/>
  <c r="C64" i="254"/>
  <c r="H63" i="254"/>
  <c r="G63" i="254"/>
  <c r="H62" i="254"/>
  <c r="G62" i="254"/>
  <c r="H61" i="254"/>
  <c r="G61" i="254"/>
  <c r="H60" i="254"/>
  <c r="G60" i="254"/>
  <c r="H59" i="254"/>
  <c r="G59" i="254"/>
  <c r="H58" i="254"/>
  <c r="G58" i="254"/>
  <c r="H57" i="254"/>
  <c r="G57" i="254"/>
  <c r="H56" i="254"/>
  <c r="G56" i="254"/>
  <c r="H55" i="254"/>
  <c r="G55" i="254"/>
  <c r="H54" i="254"/>
  <c r="G54" i="254"/>
  <c r="H53" i="254"/>
  <c r="G53" i="254"/>
  <c r="H52" i="254"/>
  <c r="G52" i="254"/>
  <c r="H47" i="254"/>
  <c r="G47" i="254"/>
  <c r="H46" i="254"/>
  <c r="G46" i="254"/>
  <c r="H45" i="254"/>
  <c r="G45" i="254"/>
  <c r="H44" i="254"/>
  <c r="G44" i="254"/>
  <c r="H43" i="254"/>
  <c r="G43" i="254"/>
  <c r="F41" i="254"/>
  <c r="E41" i="254"/>
  <c r="D41" i="254"/>
  <c r="C41" i="254"/>
  <c r="H39" i="254"/>
  <c r="G39" i="254"/>
  <c r="H37" i="254"/>
  <c r="G37" i="254"/>
  <c r="H36" i="254"/>
  <c r="G36" i="254"/>
  <c r="H35" i="254"/>
  <c r="G35" i="254"/>
  <c r="H33" i="254"/>
  <c r="G33" i="254"/>
  <c r="H32" i="254"/>
  <c r="G32" i="254"/>
  <c r="H31" i="254"/>
  <c r="G31" i="254"/>
  <c r="F30" i="254"/>
  <c r="E30" i="254"/>
  <c r="E38" i="254" s="1"/>
  <c r="D30" i="254"/>
  <c r="D38" i="254" s="1"/>
  <c r="C30" i="254"/>
  <c r="C38" i="254" s="1"/>
  <c r="H29" i="254"/>
  <c r="G29" i="254"/>
  <c r="H27" i="254"/>
  <c r="G27" i="254"/>
  <c r="H26" i="254"/>
  <c r="G26" i="254"/>
  <c r="H25" i="254"/>
  <c r="G25" i="254"/>
  <c r="H24" i="254"/>
  <c r="G24" i="254"/>
  <c r="H23" i="254"/>
  <c r="F22" i="254"/>
  <c r="H22" i="254" s="1"/>
  <c r="E22" i="254"/>
  <c r="D22" i="254"/>
  <c r="D21" i="254" s="1"/>
  <c r="C22" i="254"/>
  <c r="E21" i="254"/>
  <c r="C21" i="254"/>
  <c r="H20" i="254"/>
  <c r="H19" i="254"/>
  <c r="H18" i="254"/>
  <c r="H17" i="254"/>
  <c r="H16" i="254"/>
  <c r="H15" i="254"/>
  <c r="F14" i="254"/>
  <c r="E14" i="254"/>
  <c r="D14" i="254"/>
  <c r="C14" i="254"/>
  <c r="H13" i="254"/>
  <c r="G13" i="254"/>
  <c r="H12" i="254"/>
  <c r="G12" i="254"/>
  <c r="H11" i="254"/>
  <c r="G11" i="254"/>
  <c r="G10" i="254"/>
  <c r="F9" i="254"/>
  <c r="H9" i="254" s="1"/>
  <c r="E9" i="254"/>
  <c r="D9" i="254"/>
  <c r="C9" i="254"/>
  <c r="H8" i="254"/>
  <c r="G8" i="254"/>
  <c r="F65" i="253"/>
  <c r="E65" i="253"/>
  <c r="D65" i="253"/>
  <c r="C65" i="253"/>
  <c r="G64" i="253"/>
  <c r="H63" i="253"/>
  <c r="G63" i="253"/>
  <c r="H62" i="253"/>
  <c r="G62" i="253"/>
  <c r="H61" i="253"/>
  <c r="G61" i="253"/>
  <c r="H60" i="253"/>
  <c r="G60" i="253"/>
  <c r="H59" i="253"/>
  <c r="G59" i="253"/>
  <c r="H58" i="253"/>
  <c r="G58" i="253"/>
  <c r="H57" i="253"/>
  <c r="G57" i="253"/>
  <c r="H56" i="253"/>
  <c r="G56" i="253"/>
  <c r="H55" i="253"/>
  <c r="G55" i="253"/>
  <c r="H54" i="253"/>
  <c r="G54" i="253"/>
  <c r="H53" i="253"/>
  <c r="G53" i="253"/>
  <c r="G47" i="253"/>
  <c r="H46" i="253"/>
  <c r="G46" i="253"/>
  <c r="H45" i="253"/>
  <c r="G45" i="253"/>
  <c r="H44" i="253"/>
  <c r="G44" i="253"/>
  <c r="F42" i="253"/>
  <c r="H42" i="253" s="1"/>
  <c r="E42" i="253"/>
  <c r="D42" i="253"/>
  <c r="C42" i="253"/>
  <c r="H38" i="253"/>
  <c r="G38" i="253"/>
  <c r="H37" i="253"/>
  <c r="G37" i="253"/>
  <c r="H36" i="253"/>
  <c r="H34" i="253"/>
  <c r="G34" i="253"/>
  <c r="H33" i="253"/>
  <c r="G33" i="253"/>
  <c r="H32" i="253"/>
  <c r="G32" i="253"/>
  <c r="F31" i="253"/>
  <c r="E31" i="253"/>
  <c r="E40" i="253" s="1"/>
  <c r="D31" i="253"/>
  <c r="D40" i="253" s="1"/>
  <c r="C31" i="253"/>
  <c r="C40" i="253" s="1"/>
  <c r="H30" i="253"/>
  <c r="G30" i="253"/>
  <c r="H28" i="253"/>
  <c r="G28" i="253"/>
  <c r="H27" i="253"/>
  <c r="G27" i="253"/>
  <c r="H26" i="253"/>
  <c r="G26" i="253"/>
  <c r="H25" i="253"/>
  <c r="G25" i="253"/>
  <c r="H24" i="253"/>
  <c r="G24" i="253"/>
  <c r="F23" i="253"/>
  <c r="E23" i="253"/>
  <c r="D23" i="253"/>
  <c r="C23" i="253"/>
  <c r="F22" i="253"/>
  <c r="E22" i="253"/>
  <c r="D22" i="253"/>
  <c r="C22" i="253"/>
  <c r="H21" i="253"/>
  <c r="G21" i="253"/>
  <c r="H20" i="253"/>
  <c r="G20" i="253"/>
  <c r="H19" i="253"/>
  <c r="G19" i="253"/>
  <c r="H18" i="253"/>
  <c r="G18" i="253"/>
  <c r="H17" i="253"/>
  <c r="G17" i="253"/>
  <c r="H16" i="253"/>
  <c r="G16" i="253"/>
  <c r="F15" i="253"/>
  <c r="E15" i="253"/>
  <c r="D15" i="253"/>
  <c r="C15" i="253"/>
  <c r="H14" i="253"/>
  <c r="G14" i="253"/>
  <c r="H13" i="253"/>
  <c r="G13" i="253"/>
  <c r="H12" i="253"/>
  <c r="G12" i="253"/>
  <c r="G11" i="253"/>
  <c r="F10" i="253"/>
  <c r="E10" i="253"/>
  <c r="D10" i="253"/>
  <c r="D29" i="253" s="1"/>
  <c r="D41" i="253" s="1"/>
  <c r="D50" i="253" s="1"/>
  <c r="C10" i="253"/>
  <c r="H9" i="253"/>
  <c r="G9" i="253"/>
  <c r="F61" i="252"/>
  <c r="E61" i="252"/>
  <c r="D61" i="252"/>
  <c r="C61" i="252"/>
  <c r="H59" i="252"/>
  <c r="G59" i="252"/>
  <c r="H58" i="252"/>
  <c r="G58" i="252"/>
  <c r="H57" i="252"/>
  <c r="G57" i="252"/>
  <c r="H56" i="252"/>
  <c r="G56" i="252"/>
  <c r="H55" i="252"/>
  <c r="G55" i="252"/>
  <c r="H54" i="252"/>
  <c r="G54" i="252"/>
  <c r="H53" i="252"/>
  <c r="G53" i="252"/>
  <c r="H52" i="252"/>
  <c r="G52" i="252"/>
  <c r="H51" i="252"/>
  <c r="G51" i="252"/>
  <c r="H50" i="252"/>
  <c r="G50" i="252"/>
  <c r="H49" i="252"/>
  <c r="G49" i="252"/>
  <c r="H42" i="252"/>
  <c r="G42" i="252"/>
  <c r="H41" i="252"/>
  <c r="G41" i="252"/>
  <c r="H40" i="252"/>
  <c r="G40" i="252"/>
  <c r="F38" i="252"/>
  <c r="E38" i="252"/>
  <c r="D38" i="252"/>
  <c r="C38" i="252"/>
  <c r="H36" i="252"/>
  <c r="G36" i="252"/>
  <c r="H34" i="252"/>
  <c r="G34" i="252"/>
  <c r="H33" i="252"/>
  <c r="G33" i="252"/>
  <c r="H32" i="252"/>
  <c r="H31" i="252"/>
  <c r="H30" i="252"/>
  <c r="G30" i="252"/>
  <c r="H29" i="252"/>
  <c r="G29" i="252"/>
  <c r="F28" i="252"/>
  <c r="E28" i="252"/>
  <c r="E35" i="252" s="1"/>
  <c r="D28" i="252"/>
  <c r="D35" i="252" s="1"/>
  <c r="C28" i="252"/>
  <c r="C35" i="252" s="1"/>
  <c r="H27" i="252"/>
  <c r="H25" i="252"/>
  <c r="H24" i="252"/>
  <c r="H23" i="252"/>
  <c r="H22" i="252"/>
  <c r="H21" i="252"/>
  <c r="H20" i="252"/>
  <c r="E20" i="252"/>
  <c r="D20" i="252"/>
  <c r="D19" i="252" s="1"/>
  <c r="C20" i="252"/>
  <c r="F19" i="252"/>
  <c r="E19" i="252"/>
  <c r="C19" i="252"/>
  <c r="H18" i="252"/>
  <c r="G18" i="252"/>
  <c r="H17" i="252"/>
  <c r="G17" i="252"/>
  <c r="H16" i="252"/>
  <c r="G16" i="252"/>
  <c r="F15" i="252"/>
  <c r="E15" i="252"/>
  <c r="D15" i="252"/>
  <c r="C15" i="252"/>
  <c r="H14" i="252"/>
  <c r="H13" i="252"/>
  <c r="H12" i="252"/>
  <c r="G11" i="252"/>
  <c r="F10" i="252"/>
  <c r="G10" i="252" s="1"/>
  <c r="E10" i="252"/>
  <c r="D10" i="252"/>
  <c r="D26" i="252" s="1"/>
  <c r="D37" i="252" s="1"/>
  <c r="D46" i="252" s="1"/>
  <c r="C10" i="252"/>
  <c r="H9" i="252"/>
  <c r="G9" i="252"/>
  <c r="F64" i="251"/>
  <c r="E64" i="251"/>
  <c r="D64" i="251"/>
  <c r="C64" i="251"/>
  <c r="H63" i="251"/>
  <c r="G63" i="251"/>
  <c r="H62" i="251"/>
  <c r="G62" i="251"/>
  <c r="H61" i="251"/>
  <c r="G61" i="251"/>
  <c r="H60" i="251"/>
  <c r="G60" i="251"/>
  <c r="H59" i="251"/>
  <c r="G59" i="251"/>
  <c r="H58" i="251"/>
  <c r="G58" i="251"/>
  <c r="H57" i="251"/>
  <c r="G57" i="251"/>
  <c r="H56" i="251"/>
  <c r="G56" i="251"/>
  <c r="H55" i="251"/>
  <c r="G55" i="251"/>
  <c r="H54" i="251"/>
  <c r="G54" i="251"/>
  <c r="H53" i="251"/>
  <c r="G53" i="251"/>
  <c r="H52" i="251"/>
  <c r="G52" i="251"/>
  <c r="H47" i="251"/>
  <c r="G47" i="251"/>
  <c r="H46" i="251"/>
  <c r="G46" i="251"/>
  <c r="H45" i="251"/>
  <c r="G45" i="251"/>
  <c r="H44" i="251"/>
  <c r="G44" i="251"/>
  <c r="H43" i="251"/>
  <c r="G43" i="251"/>
  <c r="F41" i="251"/>
  <c r="E41" i="251"/>
  <c r="D41" i="251"/>
  <c r="C41" i="251"/>
  <c r="H39" i="251"/>
  <c r="G39" i="251"/>
  <c r="H37" i="251"/>
  <c r="G37" i="251"/>
  <c r="H36" i="251"/>
  <c r="G36" i="251"/>
  <c r="H35" i="251"/>
  <c r="G35" i="251"/>
  <c r="H33" i="251"/>
  <c r="G33" i="251"/>
  <c r="H32" i="251"/>
  <c r="G32" i="251"/>
  <c r="H31" i="251"/>
  <c r="G31" i="251"/>
  <c r="F30" i="251"/>
  <c r="E30" i="251"/>
  <c r="E38" i="251" s="1"/>
  <c r="D30" i="251"/>
  <c r="D38" i="251" s="1"/>
  <c r="C30" i="251"/>
  <c r="C38" i="251" s="1"/>
  <c r="H29" i="251"/>
  <c r="G29" i="251"/>
  <c r="H27" i="251"/>
  <c r="G27" i="251"/>
  <c r="H26" i="251"/>
  <c r="G26" i="251"/>
  <c r="H25" i="251"/>
  <c r="G25" i="251"/>
  <c r="H24" i="251"/>
  <c r="G24" i="251"/>
  <c r="H23" i="251"/>
  <c r="F22" i="251"/>
  <c r="E22" i="251"/>
  <c r="E21" i="251" s="1"/>
  <c r="D22" i="251"/>
  <c r="C22" i="251"/>
  <c r="C21" i="251" s="1"/>
  <c r="D21" i="251"/>
  <c r="H20" i="251"/>
  <c r="H19" i="251"/>
  <c r="H18" i="251"/>
  <c r="H17" i="251"/>
  <c r="H16" i="251"/>
  <c r="H15" i="251"/>
  <c r="F14" i="251"/>
  <c r="H14" i="251" s="1"/>
  <c r="E14" i="251"/>
  <c r="D14" i="251"/>
  <c r="D28" i="251" s="1"/>
  <c r="D40" i="251" s="1"/>
  <c r="D49" i="251" s="1"/>
  <c r="C14" i="251"/>
  <c r="H13" i="251"/>
  <c r="G13" i="251"/>
  <c r="H12" i="251"/>
  <c r="G12" i="251"/>
  <c r="H11" i="251"/>
  <c r="G11" i="251"/>
  <c r="G10" i="251"/>
  <c r="F9" i="251"/>
  <c r="E9" i="251"/>
  <c r="D9" i="251"/>
  <c r="C9" i="251"/>
  <c r="H8" i="251"/>
  <c r="G8" i="251"/>
  <c r="F65" i="250"/>
  <c r="E65" i="250"/>
  <c r="D65" i="250"/>
  <c r="C65" i="250"/>
  <c r="G64" i="250"/>
  <c r="H63" i="250"/>
  <c r="G63" i="250"/>
  <c r="H62" i="250"/>
  <c r="G62" i="250"/>
  <c r="H61" i="250"/>
  <c r="G61" i="250"/>
  <c r="H60" i="250"/>
  <c r="G60" i="250"/>
  <c r="H59" i="250"/>
  <c r="G59" i="250"/>
  <c r="H58" i="250"/>
  <c r="G58" i="250"/>
  <c r="H57" i="250"/>
  <c r="G57" i="250"/>
  <c r="H56" i="250"/>
  <c r="G56" i="250"/>
  <c r="H55" i="250"/>
  <c r="G55" i="250"/>
  <c r="H54" i="250"/>
  <c r="G54" i="250"/>
  <c r="H53" i="250"/>
  <c r="G53" i="250"/>
  <c r="G47" i="250"/>
  <c r="H46" i="250"/>
  <c r="G46" i="250"/>
  <c r="H45" i="250"/>
  <c r="G45" i="250"/>
  <c r="H44" i="250"/>
  <c r="G44" i="250"/>
  <c r="F42" i="250"/>
  <c r="E42" i="250"/>
  <c r="D42" i="250"/>
  <c r="G42" i="250" s="1"/>
  <c r="C42" i="250"/>
  <c r="G39" i="250"/>
  <c r="H38" i="250"/>
  <c r="G38" i="250"/>
  <c r="H37" i="250"/>
  <c r="G37" i="250"/>
  <c r="H36" i="250"/>
  <c r="G36" i="250"/>
  <c r="H34" i="250"/>
  <c r="G34" i="250"/>
  <c r="H33" i="250"/>
  <c r="G33" i="250"/>
  <c r="H32" i="250"/>
  <c r="G32" i="250"/>
  <c r="F31" i="250"/>
  <c r="H31" i="250" s="1"/>
  <c r="E31" i="250"/>
  <c r="E40" i="250" s="1"/>
  <c r="D31" i="250"/>
  <c r="D40" i="250" s="1"/>
  <c r="C31" i="250"/>
  <c r="C40" i="250" s="1"/>
  <c r="H30" i="250"/>
  <c r="G30" i="250"/>
  <c r="H28" i="250"/>
  <c r="G28" i="250"/>
  <c r="H27" i="250"/>
  <c r="G27" i="250"/>
  <c r="H26" i="250"/>
  <c r="G26" i="250"/>
  <c r="H25" i="250"/>
  <c r="G25" i="250"/>
  <c r="H24" i="250"/>
  <c r="G24" i="250"/>
  <c r="F23" i="250"/>
  <c r="H23" i="250" s="1"/>
  <c r="E23" i="250"/>
  <c r="D23" i="250"/>
  <c r="C23" i="250"/>
  <c r="F22" i="250"/>
  <c r="H22" i="250" s="1"/>
  <c r="E22" i="250"/>
  <c r="D22" i="250"/>
  <c r="C22" i="250"/>
  <c r="H21" i="250"/>
  <c r="G21" i="250"/>
  <c r="H20" i="250"/>
  <c r="G20" i="250"/>
  <c r="H19" i="250"/>
  <c r="G19" i="250"/>
  <c r="H18" i="250"/>
  <c r="G18" i="250"/>
  <c r="H17" i="250"/>
  <c r="G17" i="250"/>
  <c r="H16" i="250"/>
  <c r="G16" i="250"/>
  <c r="F15" i="250"/>
  <c r="H15" i="250" s="1"/>
  <c r="E15" i="250"/>
  <c r="D15" i="250"/>
  <c r="C15" i="250"/>
  <c r="H14" i="250"/>
  <c r="G14" i="250"/>
  <c r="H13" i="250"/>
  <c r="G13" i="250"/>
  <c r="H12" i="250"/>
  <c r="G12" i="250"/>
  <c r="G11" i="250"/>
  <c r="F10" i="250"/>
  <c r="E10" i="250"/>
  <c r="E29" i="250" s="1"/>
  <c r="E41" i="250" s="1"/>
  <c r="E50" i="250" s="1"/>
  <c r="D10" i="250"/>
  <c r="C10" i="250"/>
  <c r="C29" i="250" s="1"/>
  <c r="C41" i="250" s="1"/>
  <c r="C50" i="250" s="1"/>
  <c r="C66" i="250" s="1"/>
  <c r="C51" i="250" s="1"/>
  <c r="H9" i="250"/>
  <c r="G9" i="250"/>
  <c r="F61" i="249"/>
  <c r="G61" i="249" s="1"/>
  <c r="E61" i="249"/>
  <c r="D61" i="249"/>
  <c r="C61" i="249"/>
  <c r="H59" i="249"/>
  <c r="G59" i="249"/>
  <c r="H58" i="249"/>
  <c r="G58" i="249"/>
  <c r="H57" i="249"/>
  <c r="G57" i="249"/>
  <c r="H56" i="249"/>
  <c r="G56" i="249"/>
  <c r="H55" i="249"/>
  <c r="G55" i="249"/>
  <c r="H54" i="249"/>
  <c r="G54" i="249"/>
  <c r="H53" i="249"/>
  <c r="G53" i="249"/>
  <c r="H52" i="249"/>
  <c r="G52" i="249"/>
  <c r="H51" i="249"/>
  <c r="G51" i="249"/>
  <c r="H50" i="249"/>
  <c r="G50" i="249"/>
  <c r="H49" i="249"/>
  <c r="G49" i="249"/>
  <c r="H42" i="249"/>
  <c r="G42" i="249"/>
  <c r="H41" i="249"/>
  <c r="G41" i="249"/>
  <c r="H40" i="249"/>
  <c r="G40" i="249"/>
  <c r="F38" i="249"/>
  <c r="E38" i="249"/>
  <c r="D38" i="249"/>
  <c r="C38" i="249"/>
  <c r="H36" i="249"/>
  <c r="G36" i="249"/>
  <c r="H34" i="249"/>
  <c r="G34" i="249"/>
  <c r="H33" i="249"/>
  <c r="G33" i="249"/>
  <c r="H32" i="249"/>
  <c r="H31" i="249"/>
  <c r="H30" i="249"/>
  <c r="G30" i="249"/>
  <c r="H29" i="249"/>
  <c r="G29" i="249"/>
  <c r="G28" i="249"/>
  <c r="F28" i="249"/>
  <c r="F35" i="249" s="1"/>
  <c r="E28" i="249"/>
  <c r="E35" i="249" s="1"/>
  <c r="D28" i="249"/>
  <c r="D35" i="249" s="1"/>
  <c r="C28" i="249"/>
  <c r="C35" i="249" s="1"/>
  <c r="H27" i="249"/>
  <c r="H25" i="249"/>
  <c r="H24" i="249"/>
  <c r="H23" i="249"/>
  <c r="H22" i="249"/>
  <c r="H21" i="249"/>
  <c r="E20" i="249"/>
  <c r="H20" i="249" s="1"/>
  <c r="D20" i="249"/>
  <c r="D19" i="249" s="1"/>
  <c r="C20" i="249"/>
  <c r="C19" i="249" s="1"/>
  <c r="F19" i="249"/>
  <c r="H18" i="249"/>
  <c r="G18" i="249"/>
  <c r="H17" i="249"/>
  <c r="G17" i="249"/>
  <c r="H16" i="249"/>
  <c r="G16" i="249"/>
  <c r="F15" i="249"/>
  <c r="H15" i="249" s="1"/>
  <c r="E15" i="249"/>
  <c r="D15" i="249"/>
  <c r="C15" i="249"/>
  <c r="H14" i="249"/>
  <c r="H13" i="249"/>
  <c r="H12" i="249"/>
  <c r="G11" i="249"/>
  <c r="F10" i="249"/>
  <c r="F26" i="249" s="1"/>
  <c r="E10" i="249"/>
  <c r="D10" i="249"/>
  <c r="C10" i="249"/>
  <c r="C26" i="249" s="1"/>
  <c r="H9" i="249"/>
  <c r="G9" i="249"/>
  <c r="F64" i="248"/>
  <c r="E64" i="248"/>
  <c r="D64" i="248"/>
  <c r="C64" i="248"/>
  <c r="H63" i="248"/>
  <c r="G63" i="248"/>
  <c r="H62" i="248"/>
  <c r="G62" i="248"/>
  <c r="H61" i="248"/>
  <c r="G61" i="248"/>
  <c r="H60" i="248"/>
  <c r="G60" i="248"/>
  <c r="H59" i="248"/>
  <c r="G59" i="248"/>
  <c r="H58" i="248"/>
  <c r="G58" i="248"/>
  <c r="H57" i="248"/>
  <c r="G57" i="248"/>
  <c r="H56" i="248"/>
  <c r="G56" i="248"/>
  <c r="H55" i="248"/>
  <c r="G55" i="248"/>
  <c r="H54" i="248"/>
  <c r="G54" i="248"/>
  <c r="H53" i="248"/>
  <c r="G53" i="248"/>
  <c r="H52" i="248"/>
  <c r="G52" i="248"/>
  <c r="H47" i="248"/>
  <c r="G47" i="248"/>
  <c r="H46" i="248"/>
  <c r="G46" i="248"/>
  <c r="H45" i="248"/>
  <c r="G45" i="248"/>
  <c r="H44" i="248"/>
  <c r="G44" i="248"/>
  <c r="H43" i="248"/>
  <c r="G43" i="248"/>
  <c r="F41" i="248"/>
  <c r="E41" i="248"/>
  <c r="D41" i="248"/>
  <c r="C41" i="248"/>
  <c r="H39" i="248"/>
  <c r="G39" i="248"/>
  <c r="H37" i="248"/>
  <c r="G37" i="248"/>
  <c r="H36" i="248"/>
  <c r="G36" i="248"/>
  <c r="H35" i="248"/>
  <c r="G35" i="248"/>
  <c r="H33" i="248"/>
  <c r="G33" i="248"/>
  <c r="H32" i="248"/>
  <c r="G32" i="248"/>
  <c r="H31" i="248"/>
  <c r="G31" i="248"/>
  <c r="F30" i="248"/>
  <c r="E30" i="248"/>
  <c r="E38" i="248" s="1"/>
  <c r="D30" i="248"/>
  <c r="D38" i="248" s="1"/>
  <c r="C30" i="248"/>
  <c r="C38" i="248" s="1"/>
  <c r="H29" i="248"/>
  <c r="G29" i="248"/>
  <c r="H27" i="248"/>
  <c r="G27" i="248"/>
  <c r="H26" i="248"/>
  <c r="G26" i="248"/>
  <c r="H25" i="248"/>
  <c r="G25" i="248"/>
  <c r="H24" i="248"/>
  <c r="G24" i="248"/>
  <c r="H23" i="248"/>
  <c r="F22" i="248"/>
  <c r="E22" i="248"/>
  <c r="D22" i="248"/>
  <c r="G22" i="248" s="1"/>
  <c r="C22" i="248"/>
  <c r="F21" i="248"/>
  <c r="E21" i="248"/>
  <c r="D21" i="248"/>
  <c r="G21" i="248" s="1"/>
  <c r="C21" i="248"/>
  <c r="H20" i="248"/>
  <c r="H19" i="248"/>
  <c r="H18" i="248"/>
  <c r="H17" i="248"/>
  <c r="H16" i="248"/>
  <c r="H15" i="248"/>
  <c r="F14" i="248"/>
  <c r="E14" i="248"/>
  <c r="D14" i="248"/>
  <c r="C14" i="248"/>
  <c r="H13" i="248"/>
  <c r="G13" i="248"/>
  <c r="H12" i="248"/>
  <c r="G12" i="248"/>
  <c r="H11" i="248"/>
  <c r="G11" i="248"/>
  <c r="G10" i="248"/>
  <c r="F9" i="248"/>
  <c r="H9" i="248" s="1"/>
  <c r="E9" i="248"/>
  <c r="D9" i="248"/>
  <c r="C9" i="248"/>
  <c r="H8" i="248"/>
  <c r="G8" i="248"/>
  <c r="F65" i="247"/>
  <c r="E65" i="247"/>
  <c r="D65" i="247"/>
  <c r="C65" i="247"/>
  <c r="G64" i="247"/>
  <c r="H63" i="247"/>
  <c r="G63" i="247"/>
  <c r="H62" i="247"/>
  <c r="G62" i="247"/>
  <c r="H61" i="247"/>
  <c r="G61" i="247"/>
  <c r="H60" i="247"/>
  <c r="G60" i="247"/>
  <c r="H59" i="247"/>
  <c r="G59" i="247"/>
  <c r="H58" i="247"/>
  <c r="G58" i="247"/>
  <c r="H57" i="247"/>
  <c r="G57" i="247"/>
  <c r="H56" i="247"/>
  <c r="G56" i="247"/>
  <c r="H55" i="247"/>
  <c r="G55" i="247"/>
  <c r="H54" i="247"/>
  <c r="G54" i="247"/>
  <c r="H53" i="247"/>
  <c r="G53" i="247"/>
  <c r="G47" i="247"/>
  <c r="H46" i="247"/>
  <c r="G46" i="247"/>
  <c r="H45" i="247"/>
  <c r="G45" i="247"/>
  <c r="H44" i="247"/>
  <c r="G44" i="247"/>
  <c r="F42" i="247"/>
  <c r="E42" i="247"/>
  <c r="D42" i="247"/>
  <c r="C42" i="247"/>
  <c r="G39" i="247"/>
  <c r="H38" i="247"/>
  <c r="G38" i="247"/>
  <c r="H37" i="247"/>
  <c r="G37" i="247"/>
  <c r="H36" i="247"/>
  <c r="G36" i="247"/>
  <c r="H34" i="247"/>
  <c r="G34" i="247"/>
  <c r="H33" i="247"/>
  <c r="G33" i="247"/>
  <c r="H32" i="247"/>
  <c r="G32" i="247"/>
  <c r="F31" i="247"/>
  <c r="E31" i="247"/>
  <c r="E40" i="247" s="1"/>
  <c r="D31" i="247"/>
  <c r="D40" i="247" s="1"/>
  <c r="C31" i="247"/>
  <c r="C40" i="247" s="1"/>
  <c r="H30" i="247"/>
  <c r="G30" i="247"/>
  <c r="H28" i="247"/>
  <c r="G28" i="247"/>
  <c r="H27" i="247"/>
  <c r="G27" i="247"/>
  <c r="H26" i="247"/>
  <c r="G26" i="247"/>
  <c r="H25" i="247"/>
  <c r="G25" i="247"/>
  <c r="H24" i="247"/>
  <c r="G24" i="247"/>
  <c r="F23" i="247"/>
  <c r="E23" i="247"/>
  <c r="D23" i="247"/>
  <c r="C23" i="247"/>
  <c r="F22" i="247"/>
  <c r="E22" i="247"/>
  <c r="D22" i="247"/>
  <c r="C22" i="247"/>
  <c r="H21" i="247"/>
  <c r="G21" i="247"/>
  <c r="H20" i="247"/>
  <c r="G20" i="247"/>
  <c r="H19" i="247"/>
  <c r="G19" i="247"/>
  <c r="H18" i="247"/>
  <c r="G18" i="247"/>
  <c r="H17" i="247"/>
  <c r="G17" i="247"/>
  <c r="H16" i="247"/>
  <c r="G16" i="247"/>
  <c r="F15" i="247"/>
  <c r="E15" i="247"/>
  <c r="D15" i="247"/>
  <c r="C15" i="247"/>
  <c r="H14" i="247"/>
  <c r="G14" i="247"/>
  <c r="H13" i="247"/>
  <c r="G13" i="247"/>
  <c r="H12" i="247"/>
  <c r="G12" i="247"/>
  <c r="G11" i="247"/>
  <c r="F10" i="247"/>
  <c r="H10" i="247" s="1"/>
  <c r="E10" i="247"/>
  <c r="D10" i="247"/>
  <c r="G10" i="247" s="1"/>
  <c r="C10" i="247"/>
  <c r="H9" i="247"/>
  <c r="G9" i="247"/>
  <c r="G47" i="244"/>
  <c r="F61" i="246"/>
  <c r="E61" i="246"/>
  <c r="D61" i="246"/>
  <c r="C61" i="246"/>
  <c r="H59" i="246"/>
  <c r="G59" i="246"/>
  <c r="H58" i="246"/>
  <c r="G58" i="246"/>
  <c r="H57" i="246"/>
  <c r="G57" i="246"/>
  <c r="H56" i="246"/>
  <c r="G56" i="246"/>
  <c r="H55" i="246"/>
  <c r="G55" i="246"/>
  <c r="H54" i="246"/>
  <c r="G54" i="246"/>
  <c r="H53" i="246"/>
  <c r="G53" i="246"/>
  <c r="H52" i="246"/>
  <c r="G52" i="246"/>
  <c r="H51" i="246"/>
  <c r="G51" i="246"/>
  <c r="H50" i="246"/>
  <c r="G50" i="246"/>
  <c r="H49" i="246"/>
  <c r="G49" i="246"/>
  <c r="H42" i="246"/>
  <c r="G42" i="246"/>
  <c r="H41" i="246"/>
  <c r="G41" i="246"/>
  <c r="H40" i="246"/>
  <c r="G40" i="246"/>
  <c r="F38" i="246"/>
  <c r="E38" i="246"/>
  <c r="D38" i="246"/>
  <c r="C38" i="246"/>
  <c r="H36" i="246"/>
  <c r="G36" i="246"/>
  <c r="H34" i="246"/>
  <c r="G34" i="246"/>
  <c r="H33" i="246"/>
  <c r="G33" i="246"/>
  <c r="H32" i="246"/>
  <c r="H31" i="246"/>
  <c r="H30" i="246"/>
  <c r="G30" i="246"/>
  <c r="H29" i="246"/>
  <c r="G29" i="246"/>
  <c r="F28" i="246"/>
  <c r="F35" i="246" s="1"/>
  <c r="E28" i="246"/>
  <c r="E35" i="246" s="1"/>
  <c r="D28" i="246"/>
  <c r="D35" i="246" s="1"/>
  <c r="C28" i="246"/>
  <c r="C35" i="246" s="1"/>
  <c r="H27" i="246"/>
  <c r="H25" i="246"/>
  <c r="H24" i="246"/>
  <c r="H23" i="246"/>
  <c r="H22" i="246"/>
  <c r="H21" i="246"/>
  <c r="E20" i="246"/>
  <c r="H20" i="246" s="1"/>
  <c r="D20" i="246"/>
  <c r="D19" i="246" s="1"/>
  <c r="C20" i="246"/>
  <c r="C19" i="246" s="1"/>
  <c r="F19" i="246"/>
  <c r="H18" i="246"/>
  <c r="G18" i="246"/>
  <c r="H17" i="246"/>
  <c r="G17" i="246"/>
  <c r="H16" i="246"/>
  <c r="G16" i="246"/>
  <c r="F15" i="246"/>
  <c r="H15" i="246" s="1"/>
  <c r="E15" i="246"/>
  <c r="D15" i="246"/>
  <c r="C15" i="246"/>
  <c r="H14" i="246"/>
  <c r="H13" i="246"/>
  <c r="H12" i="246"/>
  <c r="G11" i="246"/>
  <c r="F10" i="246"/>
  <c r="F26" i="246" s="1"/>
  <c r="E10" i="246"/>
  <c r="D10" i="246"/>
  <c r="C10" i="246"/>
  <c r="C26" i="246" s="1"/>
  <c r="H9" i="246"/>
  <c r="G9" i="246"/>
  <c r="F64" i="245"/>
  <c r="E64" i="245"/>
  <c r="D64" i="245"/>
  <c r="C64" i="245"/>
  <c r="H63" i="245"/>
  <c r="G63" i="245"/>
  <c r="H62" i="245"/>
  <c r="G62" i="245"/>
  <c r="H61" i="245"/>
  <c r="G61" i="245"/>
  <c r="H60" i="245"/>
  <c r="G60" i="245"/>
  <c r="H59" i="245"/>
  <c r="G59" i="245"/>
  <c r="H58" i="245"/>
  <c r="G58" i="245"/>
  <c r="H57" i="245"/>
  <c r="G57" i="245"/>
  <c r="H56" i="245"/>
  <c r="G56" i="245"/>
  <c r="H55" i="245"/>
  <c r="G55" i="245"/>
  <c r="H54" i="245"/>
  <c r="G54" i="245"/>
  <c r="H53" i="245"/>
  <c r="G53" i="245"/>
  <c r="H52" i="245"/>
  <c r="G52" i="245"/>
  <c r="H47" i="245"/>
  <c r="G47" i="245"/>
  <c r="H46" i="245"/>
  <c r="G46" i="245"/>
  <c r="H45" i="245"/>
  <c r="G45" i="245"/>
  <c r="H44" i="245"/>
  <c r="G44" i="245"/>
  <c r="H43" i="245"/>
  <c r="G43" i="245"/>
  <c r="F41" i="245"/>
  <c r="E41" i="245"/>
  <c r="D41" i="245"/>
  <c r="C41" i="245"/>
  <c r="H39" i="245"/>
  <c r="G39" i="245"/>
  <c r="H37" i="245"/>
  <c r="G37" i="245"/>
  <c r="H36" i="245"/>
  <c r="G36" i="245"/>
  <c r="H35" i="245"/>
  <c r="G35" i="245"/>
  <c r="H33" i="245"/>
  <c r="G33" i="245"/>
  <c r="H32" i="245"/>
  <c r="G32" i="245"/>
  <c r="H31" i="245"/>
  <c r="G31" i="245"/>
  <c r="F30" i="245"/>
  <c r="E30" i="245"/>
  <c r="E38" i="245" s="1"/>
  <c r="D30" i="245"/>
  <c r="D38" i="245" s="1"/>
  <c r="C30" i="245"/>
  <c r="C38" i="245" s="1"/>
  <c r="H29" i="245"/>
  <c r="G29" i="245"/>
  <c r="H27" i="245"/>
  <c r="G27" i="245"/>
  <c r="H26" i="245"/>
  <c r="G26" i="245"/>
  <c r="H25" i="245"/>
  <c r="G25" i="245"/>
  <c r="H24" i="245"/>
  <c r="G24" i="245"/>
  <c r="H23" i="245"/>
  <c r="F22" i="245"/>
  <c r="E22" i="245"/>
  <c r="D22" i="245"/>
  <c r="C22" i="245"/>
  <c r="F21" i="245"/>
  <c r="E21" i="245"/>
  <c r="D21" i="245"/>
  <c r="C21" i="245"/>
  <c r="H20" i="245"/>
  <c r="H19" i="245"/>
  <c r="H18" i="245"/>
  <c r="H17" i="245"/>
  <c r="H16" i="245"/>
  <c r="H15" i="245"/>
  <c r="F14" i="245"/>
  <c r="E14" i="245"/>
  <c r="D14" i="245"/>
  <c r="C14" i="245"/>
  <c r="H13" i="245"/>
  <c r="G13" i="245"/>
  <c r="H12" i="245"/>
  <c r="G12" i="245"/>
  <c r="H11" i="245"/>
  <c r="G11" i="245"/>
  <c r="G10" i="245"/>
  <c r="F9" i="245"/>
  <c r="H9" i="245" s="1"/>
  <c r="E9" i="245"/>
  <c r="D9" i="245"/>
  <c r="D28" i="245" s="1"/>
  <c r="D40" i="245" s="1"/>
  <c r="D49" i="245" s="1"/>
  <c r="C9" i="245"/>
  <c r="H8" i="245"/>
  <c r="G8" i="245"/>
  <c r="F65" i="244"/>
  <c r="E65" i="244"/>
  <c r="D65" i="244"/>
  <c r="C65" i="244"/>
  <c r="G64" i="244"/>
  <c r="H63" i="244"/>
  <c r="G63" i="244"/>
  <c r="H62" i="244"/>
  <c r="G62" i="244"/>
  <c r="H61" i="244"/>
  <c r="G61" i="244"/>
  <c r="H60" i="244"/>
  <c r="G60" i="244"/>
  <c r="H59" i="244"/>
  <c r="G59" i="244"/>
  <c r="H58" i="244"/>
  <c r="G58" i="244"/>
  <c r="H57" i="244"/>
  <c r="G57" i="244"/>
  <c r="H56" i="244"/>
  <c r="G56" i="244"/>
  <c r="H55" i="244"/>
  <c r="G55" i="244"/>
  <c r="H54" i="244"/>
  <c r="G54" i="244"/>
  <c r="H53" i="244"/>
  <c r="G53" i="244"/>
  <c r="H46" i="244"/>
  <c r="G46" i="244"/>
  <c r="H45" i="244"/>
  <c r="G45" i="244"/>
  <c r="H44" i="244"/>
  <c r="G44" i="244"/>
  <c r="F42" i="244"/>
  <c r="E42" i="244"/>
  <c r="D42" i="244"/>
  <c r="C42" i="244"/>
  <c r="C40" i="244"/>
  <c r="G39" i="244"/>
  <c r="H38" i="244"/>
  <c r="G38" i="244"/>
  <c r="H37" i="244"/>
  <c r="G37" i="244"/>
  <c r="H36" i="244"/>
  <c r="G36" i="244"/>
  <c r="H34" i="244"/>
  <c r="G34" i="244"/>
  <c r="H33" i="244"/>
  <c r="G33" i="244"/>
  <c r="H32" i="244"/>
  <c r="G32" i="244"/>
  <c r="F31" i="244"/>
  <c r="F40" i="244" s="1"/>
  <c r="E31" i="244"/>
  <c r="E40" i="244" s="1"/>
  <c r="D31" i="244"/>
  <c r="D40" i="244" s="1"/>
  <c r="C31" i="244"/>
  <c r="H30" i="244"/>
  <c r="G30" i="244"/>
  <c r="H28" i="244"/>
  <c r="G28" i="244"/>
  <c r="H27" i="244"/>
  <c r="G27" i="244"/>
  <c r="H26" i="244"/>
  <c r="G26" i="244"/>
  <c r="H25" i="244"/>
  <c r="G25" i="244"/>
  <c r="H24" i="244"/>
  <c r="G24" i="244"/>
  <c r="F23" i="244"/>
  <c r="G23" i="244" s="1"/>
  <c r="E23" i="244"/>
  <c r="D23" i="244"/>
  <c r="C23" i="244"/>
  <c r="F22" i="244"/>
  <c r="E22" i="244"/>
  <c r="D22" i="244"/>
  <c r="C22" i="244"/>
  <c r="H21" i="244"/>
  <c r="G21" i="244"/>
  <c r="H20" i="244"/>
  <c r="G20" i="244"/>
  <c r="H19" i="244"/>
  <c r="G19" i="244"/>
  <c r="H18" i="244"/>
  <c r="G18" i="244"/>
  <c r="H17" i="244"/>
  <c r="G17" i="244"/>
  <c r="H16" i="244"/>
  <c r="G16" i="244"/>
  <c r="F15" i="244"/>
  <c r="E15" i="244"/>
  <c r="D15" i="244"/>
  <c r="D29" i="244" s="1"/>
  <c r="D41" i="244" s="1"/>
  <c r="C15" i="244"/>
  <c r="H14" i="244"/>
  <c r="G14" i="244"/>
  <c r="H13" i="244"/>
  <c r="G13" i="244"/>
  <c r="H12" i="244"/>
  <c r="G12" i="244"/>
  <c r="G11" i="244"/>
  <c r="F10" i="244"/>
  <c r="E10" i="244"/>
  <c r="E29" i="244" s="1"/>
  <c r="D10" i="244"/>
  <c r="C10" i="244"/>
  <c r="C29" i="244" s="1"/>
  <c r="C41" i="244" s="1"/>
  <c r="C50" i="244" s="1"/>
  <c r="C66" i="244" s="1"/>
  <c r="C51" i="244" s="1"/>
  <c r="H9" i="244"/>
  <c r="G9" i="244"/>
  <c r="E41" i="244" l="1"/>
  <c r="E50" i="244" s="1"/>
  <c r="G22" i="244"/>
  <c r="G30" i="245"/>
  <c r="D26" i="246"/>
  <c r="D37" i="246" s="1"/>
  <c r="D46" i="246" s="1"/>
  <c r="H10" i="244"/>
  <c r="H42" i="244"/>
  <c r="C28" i="245"/>
  <c r="C40" i="245" s="1"/>
  <c r="C49" i="245" s="1"/>
  <c r="C65" i="245" s="1"/>
  <c r="C50" i="245" s="1"/>
  <c r="E28" i="245"/>
  <c r="E40" i="245" s="1"/>
  <c r="E49" i="245" s="1"/>
  <c r="H14" i="245"/>
  <c r="H21" i="245"/>
  <c r="H22" i="245"/>
  <c r="C37" i="246"/>
  <c r="C46" i="246" s="1"/>
  <c r="C62" i="246" s="1"/>
  <c r="C47" i="246" s="1"/>
  <c r="E29" i="247"/>
  <c r="E41" i="247" s="1"/>
  <c r="E50" i="247" s="1"/>
  <c r="H22" i="247"/>
  <c r="H23" i="247"/>
  <c r="H31" i="247"/>
  <c r="E28" i="248"/>
  <c r="E40" i="248" s="1"/>
  <c r="E49" i="248" s="1"/>
  <c r="H14" i="248"/>
  <c r="H21" i="248"/>
  <c r="H22" i="248"/>
  <c r="C37" i="249"/>
  <c r="C46" i="249" s="1"/>
  <c r="C62" i="249" s="1"/>
  <c r="C47" i="249" s="1"/>
  <c r="D29" i="250"/>
  <c r="D41" i="250" s="1"/>
  <c r="D50" i="250" s="1"/>
  <c r="H42" i="250"/>
  <c r="H9" i="251"/>
  <c r="H22" i="251"/>
  <c r="C26" i="252"/>
  <c r="C37" i="252" s="1"/>
  <c r="C46" i="252" s="1"/>
  <c r="C62" i="252" s="1"/>
  <c r="C47" i="252" s="1"/>
  <c r="E26" i="252"/>
  <c r="E37" i="252" s="1"/>
  <c r="E46" i="252" s="1"/>
  <c r="H15" i="252"/>
  <c r="H19" i="252"/>
  <c r="C29" i="253"/>
  <c r="C41" i="253" s="1"/>
  <c r="C50" i="253" s="1"/>
  <c r="C66" i="253" s="1"/>
  <c r="C51" i="253" s="1"/>
  <c r="E29" i="253"/>
  <c r="E41" i="253" s="1"/>
  <c r="E50" i="253" s="1"/>
  <c r="H15" i="253"/>
  <c r="H22" i="253"/>
  <c r="H23" i="253"/>
  <c r="H31" i="253"/>
  <c r="C28" i="254"/>
  <c r="C40" i="254" s="1"/>
  <c r="C49" i="254" s="1"/>
  <c r="C65" i="254" s="1"/>
  <c r="C50" i="254" s="1"/>
  <c r="E28" i="254"/>
  <c r="E40" i="254" s="1"/>
  <c r="E49" i="254" s="1"/>
  <c r="D28" i="254"/>
  <c r="D40" i="254" s="1"/>
  <c r="D49" i="254" s="1"/>
  <c r="H14" i="254"/>
  <c r="G30" i="254"/>
  <c r="D26" i="255"/>
  <c r="D37" i="255" s="1"/>
  <c r="D46" i="255" s="1"/>
  <c r="H15" i="255"/>
  <c r="C29" i="256"/>
  <c r="E29" i="256"/>
  <c r="G15" i="256"/>
  <c r="G22" i="256"/>
  <c r="G23" i="256"/>
  <c r="D28" i="257"/>
  <c r="D40" i="257" s="1"/>
  <c r="D49" i="257" s="1"/>
  <c r="H9" i="257"/>
  <c r="G30" i="257"/>
  <c r="D26" i="258"/>
  <c r="D37" i="258" s="1"/>
  <c r="D46" i="258" s="1"/>
  <c r="H15" i="258"/>
  <c r="G28" i="258"/>
  <c r="D28" i="263"/>
  <c r="D40" i="263" s="1"/>
  <c r="D49" i="263" s="1"/>
  <c r="H41" i="263"/>
  <c r="D26" i="249"/>
  <c r="C28" i="251"/>
  <c r="C40" i="251" s="1"/>
  <c r="C49" i="251" s="1"/>
  <c r="C65" i="251" s="1"/>
  <c r="C50" i="251" s="1"/>
  <c r="E28" i="251"/>
  <c r="E40" i="251" s="1"/>
  <c r="E49" i="251" s="1"/>
  <c r="G30" i="251"/>
  <c r="G28" i="252"/>
  <c r="G38" i="252"/>
  <c r="G38" i="255"/>
  <c r="G64" i="263"/>
  <c r="F28" i="263"/>
  <c r="H28" i="263" s="1"/>
  <c r="G21" i="263"/>
  <c r="D65" i="263"/>
  <c r="D50" i="263"/>
  <c r="F40" i="263"/>
  <c r="G28" i="263"/>
  <c r="H38" i="263"/>
  <c r="G38" i="263"/>
  <c r="C40" i="263"/>
  <c r="C49" i="263" s="1"/>
  <c r="C65" i="263" s="1"/>
  <c r="C50" i="263" s="1"/>
  <c r="E40" i="263"/>
  <c r="E49" i="263" s="1"/>
  <c r="H9" i="263"/>
  <c r="G30" i="263"/>
  <c r="G41" i="263"/>
  <c r="H64" i="263"/>
  <c r="G9" i="263"/>
  <c r="H30" i="263"/>
  <c r="G61" i="258"/>
  <c r="G38" i="258"/>
  <c r="G64" i="257"/>
  <c r="G41" i="257"/>
  <c r="D41" i="256"/>
  <c r="D50" i="256" s="1"/>
  <c r="D66" i="256" s="1"/>
  <c r="G65" i="256"/>
  <c r="D62" i="258"/>
  <c r="D47" i="258"/>
  <c r="F37" i="258"/>
  <c r="G26" i="258"/>
  <c r="G35" i="258"/>
  <c r="H35" i="258"/>
  <c r="C37" i="258"/>
  <c r="C46" i="258" s="1"/>
  <c r="C62" i="258" s="1"/>
  <c r="C47" i="258" s="1"/>
  <c r="G10" i="258"/>
  <c r="G15" i="258"/>
  <c r="E19" i="258"/>
  <c r="H19" i="258" s="1"/>
  <c r="H28" i="258"/>
  <c r="H38" i="258"/>
  <c r="H61" i="258"/>
  <c r="H10" i="258"/>
  <c r="D65" i="257"/>
  <c r="D50" i="257"/>
  <c r="E65" i="257"/>
  <c r="E50" i="257"/>
  <c r="G9" i="257"/>
  <c r="F28" i="257"/>
  <c r="H30" i="257"/>
  <c r="F38" i="257"/>
  <c r="H41" i="257"/>
  <c r="H64" i="257"/>
  <c r="H40" i="256"/>
  <c r="G40" i="256"/>
  <c r="C41" i="256"/>
  <c r="C50" i="256" s="1"/>
  <c r="C66" i="256" s="1"/>
  <c r="C51" i="256" s="1"/>
  <c r="E41" i="256"/>
  <c r="E50" i="256" s="1"/>
  <c r="D51" i="256"/>
  <c r="G10" i="256"/>
  <c r="H15" i="256"/>
  <c r="H22" i="256"/>
  <c r="H23" i="256"/>
  <c r="F29" i="256"/>
  <c r="H31" i="256"/>
  <c r="G42" i="256"/>
  <c r="H65" i="256"/>
  <c r="G31" i="256"/>
  <c r="G61" i="255"/>
  <c r="G28" i="255"/>
  <c r="G64" i="254"/>
  <c r="G41" i="254"/>
  <c r="F21" i="254"/>
  <c r="F28" i="254" s="1"/>
  <c r="G22" i="254"/>
  <c r="G9" i="254"/>
  <c r="G65" i="253"/>
  <c r="G42" i="253"/>
  <c r="F29" i="253"/>
  <c r="H29" i="253" s="1"/>
  <c r="G10" i="253"/>
  <c r="D62" i="255"/>
  <c r="D47" i="255"/>
  <c r="F37" i="255"/>
  <c r="G26" i="255"/>
  <c r="G35" i="255"/>
  <c r="H35" i="255"/>
  <c r="G10" i="255"/>
  <c r="G15" i="255"/>
  <c r="E19" i="255"/>
  <c r="H19" i="255" s="1"/>
  <c r="H28" i="255"/>
  <c r="H38" i="255"/>
  <c r="H61" i="255"/>
  <c r="H10" i="255"/>
  <c r="E65" i="254"/>
  <c r="E50" i="254"/>
  <c r="D65" i="254"/>
  <c r="D50" i="254"/>
  <c r="H30" i="254"/>
  <c r="F38" i="254"/>
  <c r="H41" i="254"/>
  <c r="H64" i="254"/>
  <c r="D51" i="253"/>
  <c r="D66" i="253"/>
  <c r="E66" i="253"/>
  <c r="E51" i="253"/>
  <c r="H10" i="253"/>
  <c r="G15" i="253"/>
  <c r="G22" i="253"/>
  <c r="G23" i="253"/>
  <c r="G31" i="253"/>
  <c r="F40" i="253"/>
  <c r="H65" i="253"/>
  <c r="G61" i="252"/>
  <c r="F26" i="252"/>
  <c r="H26" i="252" s="1"/>
  <c r="G15" i="252"/>
  <c r="G64" i="251"/>
  <c r="G41" i="251"/>
  <c r="F21" i="251"/>
  <c r="G22" i="251"/>
  <c r="G9" i="251"/>
  <c r="G65" i="250"/>
  <c r="F29" i="250"/>
  <c r="H29" i="250" s="1"/>
  <c r="E62" i="252"/>
  <c r="E47" i="252"/>
  <c r="D62" i="252"/>
  <c r="D47" i="252"/>
  <c r="H28" i="252"/>
  <c r="F35" i="252"/>
  <c r="H38" i="252"/>
  <c r="H61" i="252"/>
  <c r="H10" i="252"/>
  <c r="E65" i="251"/>
  <c r="E50" i="251"/>
  <c r="D65" i="251"/>
  <c r="D50" i="251"/>
  <c r="F28" i="251"/>
  <c r="H30" i="251"/>
  <c r="F38" i="251"/>
  <c r="H41" i="251"/>
  <c r="H64" i="251"/>
  <c r="E66" i="250"/>
  <c r="E51" i="250"/>
  <c r="D51" i="250"/>
  <c r="D66" i="250"/>
  <c r="H10" i="250"/>
  <c r="G15" i="250"/>
  <c r="G22" i="250"/>
  <c r="G23" i="250"/>
  <c r="G31" i="250"/>
  <c r="F40" i="250"/>
  <c r="H65" i="250"/>
  <c r="G10" i="250"/>
  <c r="G38" i="249"/>
  <c r="D37" i="249"/>
  <c r="D46" i="249" s="1"/>
  <c r="D47" i="249" s="1"/>
  <c r="G64" i="248"/>
  <c r="G41" i="248"/>
  <c r="G30" i="248"/>
  <c r="D28" i="248"/>
  <c r="D40" i="248" s="1"/>
  <c r="D49" i="248" s="1"/>
  <c r="D65" i="248" s="1"/>
  <c r="C28" i="248"/>
  <c r="C40" i="248" s="1"/>
  <c r="C49" i="248" s="1"/>
  <c r="C65" i="248" s="1"/>
  <c r="C50" i="248" s="1"/>
  <c r="D62" i="249"/>
  <c r="F37" i="249"/>
  <c r="G26" i="249"/>
  <c r="G35" i="249"/>
  <c r="H35" i="249"/>
  <c r="G10" i="249"/>
  <c r="G15" i="249"/>
  <c r="E19" i="249"/>
  <c r="H19" i="249" s="1"/>
  <c r="H28" i="249"/>
  <c r="H38" i="249"/>
  <c r="H61" i="249"/>
  <c r="H10" i="249"/>
  <c r="E65" i="248"/>
  <c r="E50" i="248"/>
  <c r="G9" i="248"/>
  <c r="F28" i="248"/>
  <c r="H30" i="248"/>
  <c r="F38" i="248"/>
  <c r="H41" i="248"/>
  <c r="H64" i="248"/>
  <c r="F29" i="247"/>
  <c r="H29" i="247" s="1"/>
  <c r="G65" i="247"/>
  <c r="G42" i="247"/>
  <c r="C29" i="247"/>
  <c r="C41" i="247" s="1"/>
  <c r="C50" i="247" s="1"/>
  <c r="C66" i="247" s="1"/>
  <c r="C51" i="247" s="1"/>
  <c r="D29" i="247"/>
  <c r="D41" i="247" s="1"/>
  <c r="D50" i="247" s="1"/>
  <c r="D51" i="247" s="1"/>
  <c r="E66" i="247"/>
  <c r="E51" i="247"/>
  <c r="G15" i="247"/>
  <c r="G22" i="247"/>
  <c r="G23" i="247"/>
  <c r="G31" i="247"/>
  <c r="F40" i="247"/>
  <c r="H42" i="247"/>
  <c r="H65" i="247"/>
  <c r="H15" i="247"/>
  <c r="G61" i="246"/>
  <c r="G38" i="246"/>
  <c r="G28" i="246"/>
  <c r="G64" i="245"/>
  <c r="G41" i="245"/>
  <c r="G65" i="244"/>
  <c r="D50" i="244"/>
  <c r="D66" i="244" s="1"/>
  <c r="G42" i="244"/>
  <c r="G15" i="244"/>
  <c r="G10" i="244"/>
  <c r="D62" i="246"/>
  <c r="D47" i="246"/>
  <c r="F37" i="246"/>
  <c r="G26" i="246"/>
  <c r="G35" i="246"/>
  <c r="H35" i="246"/>
  <c r="G10" i="246"/>
  <c r="G15" i="246"/>
  <c r="E19" i="246"/>
  <c r="H19" i="246" s="1"/>
  <c r="H28" i="246"/>
  <c r="H38" i="246"/>
  <c r="H61" i="246"/>
  <c r="H10" i="246"/>
  <c r="D65" i="245"/>
  <c r="D50" i="245"/>
  <c r="E65" i="245"/>
  <c r="E50" i="245"/>
  <c r="G9" i="245"/>
  <c r="G21" i="245"/>
  <c r="G22" i="245"/>
  <c r="F28" i="245"/>
  <c r="H30" i="245"/>
  <c r="F38" i="245"/>
  <c r="H41" i="245"/>
  <c r="H64" i="245"/>
  <c r="E66" i="244"/>
  <c r="E51" i="244"/>
  <c r="D51" i="244"/>
  <c r="H40" i="244"/>
  <c r="G40" i="244"/>
  <c r="H15" i="244"/>
  <c r="H22" i="244"/>
  <c r="H23" i="244"/>
  <c r="F29" i="244"/>
  <c r="H31" i="244"/>
  <c r="H65" i="244"/>
  <c r="G31" i="244"/>
  <c r="E26" i="246" l="1"/>
  <c r="E37" i="246" s="1"/>
  <c r="E46" i="246" s="1"/>
  <c r="E26" i="255"/>
  <c r="E37" i="255" s="1"/>
  <c r="E46" i="255" s="1"/>
  <c r="E65" i="263"/>
  <c r="E50" i="263"/>
  <c r="H40" i="263"/>
  <c r="H49" i="263" s="1"/>
  <c r="F49" i="263"/>
  <c r="G40" i="263"/>
  <c r="G37" i="258"/>
  <c r="F46" i="258"/>
  <c r="E26" i="258"/>
  <c r="G38" i="257"/>
  <c r="H38" i="257"/>
  <c r="G28" i="257"/>
  <c r="F40" i="257"/>
  <c r="H28" i="257"/>
  <c r="F41" i="256"/>
  <c r="G29" i="256"/>
  <c r="H29" i="256"/>
  <c r="E66" i="256"/>
  <c r="E51" i="256"/>
  <c r="H21" i="254"/>
  <c r="G21" i="254"/>
  <c r="G29" i="253"/>
  <c r="E62" i="255"/>
  <c r="E47" i="255"/>
  <c r="G37" i="255"/>
  <c r="F46" i="255"/>
  <c r="H37" i="255"/>
  <c r="H26" i="255"/>
  <c r="G38" i="254"/>
  <c r="H38" i="254"/>
  <c r="G28" i="254"/>
  <c r="F40" i="254"/>
  <c r="F49" i="254" s="1"/>
  <c r="H28" i="254"/>
  <c r="G40" i="253"/>
  <c r="H40" i="253"/>
  <c r="F41" i="253"/>
  <c r="G26" i="252"/>
  <c r="H21" i="251"/>
  <c r="G21" i="251"/>
  <c r="G29" i="250"/>
  <c r="G35" i="252"/>
  <c r="H35" i="252"/>
  <c r="F37" i="252"/>
  <c r="G38" i="251"/>
  <c r="H38" i="251"/>
  <c r="G28" i="251"/>
  <c r="F40" i="251"/>
  <c r="H28" i="251"/>
  <c r="G40" i="250"/>
  <c r="H40" i="250"/>
  <c r="F41" i="250"/>
  <c r="D50" i="248"/>
  <c r="E26" i="249"/>
  <c r="G37" i="249"/>
  <c r="F46" i="249"/>
  <c r="G38" i="248"/>
  <c r="H38" i="248"/>
  <c r="G28" i="248"/>
  <c r="F40" i="248"/>
  <c r="H28" i="248"/>
  <c r="G29" i="247"/>
  <c r="D66" i="247"/>
  <c r="G40" i="247"/>
  <c r="H40" i="247"/>
  <c r="F41" i="247"/>
  <c r="E62" i="246"/>
  <c r="E47" i="246"/>
  <c r="G37" i="246"/>
  <c r="F46" i="246"/>
  <c r="H37" i="246"/>
  <c r="H26" i="246"/>
  <c r="G38" i="245"/>
  <c r="H38" i="245"/>
  <c r="G28" i="245"/>
  <c r="F40" i="245"/>
  <c r="H28" i="245"/>
  <c r="F41" i="244"/>
  <c r="G29" i="244"/>
  <c r="H29" i="244"/>
  <c r="F66" i="203"/>
  <c r="E66" i="203"/>
  <c r="D66" i="203"/>
  <c r="C66" i="203"/>
  <c r="H64" i="203"/>
  <c r="G64" i="203"/>
  <c r="H63" i="203"/>
  <c r="G63" i="203"/>
  <c r="H62" i="203"/>
  <c r="G62" i="203"/>
  <c r="H61" i="203"/>
  <c r="G61" i="203"/>
  <c r="H60" i="203"/>
  <c r="G60" i="203"/>
  <c r="H59" i="203"/>
  <c r="G59" i="203"/>
  <c r="H58" i="203"/>
  <c r="G58" i="203"/>
  <c r="H57" i="203"/>
  <c r="G57" i="203"/>
  <c r="H56" i="203"/>
  <c r="G56" i="203"/>
  <c r="H55" i="203"/>
  <c r="G55" i="203"/>
  <c r="H54" i="203"/>
  <c r="G54" i="203"/>
  <c r="H47" i="203"/>
  <c r="G47" i="203"/>
  <c r="H46" i="203"/>
  <c r="G46" i="203"/>
  <c r="H45" i="203"/>
  <c r="G45" i="203"/>
  <c r="H44" i="203"/>
  <c r="G44" i="203"/>
  <c r="F42" i="203"/>
  <c r="E42" i="203"/>
  <c r="D42" i="203"/>
  <c r="C42" i="203"/>
  <c r="G39" i="203"/>
  <c r="H38" i="203"/>
  <c r="G38" i="203"/>
  <c r="H37" i="203"/>
  <c r="G37" i="203"/>
  <c r="H36" i="203"/>
  <c r="G36" i="203"/>
  <c r="H34" i="203"/>
  <c r="G34" i="203"/>
  <c r="H33" i="203"/>
  <c r="G33" i="203"/>
  <c r="H32" i="203"/>
  <c r="G32" i="203"/>
  <c r="F31" i="203"/>
  <c r="E31" i="203"/>
  <c r="E40" i="203" s="1"/>
  <c r="D31" i="203"/>
  <c r="D40" i="203" s="1"/>
  <c r="C31" i="203"/>
  <c r="C40" i="203" s="1"/>
  <c r="H30" i="203"/>
  <c r="G30" i="203"/>
  <c r="H28" i="203"/>
  <c r="G28" i="203"/>
  <c r="H27" i="203"/>
  <c r="G27" i="203"/>
  <c r="H26" i="203"/>
  <c r="G26" i="203"/>
  <c r="H25" i="203"/>
  <c r="G25" i="203"/>
  <c r="H24" i="203"/>
  <c r="G24" i="203"/>
  <c r="F23" i="203"/>
  <c r="E23" i="203"/>
  <c r="D23" i="203"/>
  <c r="C23" i="203"/>
  <c r="F22" i="203"/>
  <c r="E22" i="203"/>
  <c r="D22" i="203"/>
  <c r="C22" i="203"/>
  <c r="H21" i="203"/>
  <c r="G21" i="203"/>
  <c r="H20" i="203"/>
  <c r="G20" i="203"/>
  <c r="H19" i="203"/>
  <c r="G19" i="203"/>
  <c r="H18" i="203"/>
  <c r="G18" i="203"/>
  <c r="H17" i="203"/>
  <c r="G17" i="203"/>
  <c r="H16" i="203"/>
  <c r="G16" i="203"/>
  <c r="F15" i="203"/>
  <c r="E15" i="203"/>
  <c r="E29" i="203" s="1"/>
  <c r="E41" i="203" s="1"/>
  <c r="E51" i="203" s="1"/>
  <c r="D15" i="203"/>
  <c r="G15" i="203" s="1"/>
  <c r="C15" i="203"/>
  <c r="C29" i="203" s="1"/>
  <c r="C41" i="203" s="1"/>
  <c r="C51" i="203" s="1"/>
  <c r="C67" i="203" s="1"/>
  <c r="C52" i="203" s="1"/>
  <c r="H14" i="203"/>
  <c r="G14" i="203"/>
  <c r="H13" i="203"/>
  <c r="G13" i="203"/>
  <c r="H12" i="203"/>
  <c r="G12" i="203"/>
  <c r="G11" i="203"/>
  <c r="F10" i="203"/>
  <c r="E10" i="203"/>
  <c r="D10" i="203"/>
  <c r="C10" i="203"/>
  <c r="H9" i="203"/>
  <c r="G9" i="203"/>
  <c r="F64" i="205"/>
  <c r="H64" i="205" s="1"/>
  <c r="E64" i="205"/>
  <c r="D64" i="205"/>
  <c r="C64" i="205"/>
  <c r="H62" i="205"/>
  <c r="G62" i="205"/>
  <c r="H61" i="205"/>
  <c r="G61" i="205"/>
  <c r="H60" i="205"/>
  <c r="G60" i="205"/>
  <c r="H59" i="205"/>
  <c r="G59" i="205"/>
  <c r="H58" i="205"/>
  <c r="G58" i="205"/>
  <c r="H57" i="205"/>
  <c r="G57" i="205"/>
  <c r="H56" i="205"/>
  <c r="G56" i="205"/>
  <c r="H55" i="205"/>
  <c r="G55" i="205"/>
  <c r="H54" i="205"/>
  <c r="G54" i="205"/>
  <c r="H53" i="205"/>
  <c r="G53" i="205"/>
  <c r="H52" i="205"/>
  <c r="G52" i="205"/>
  <c r="H45" i="205"/>
  <c r="G45" i="205"/>
  <c r="H44" i="205"/>
  <c r="G44" i="205"/>
  <c r="H43" i="205"/>
  <c r="G43" i="205"/>
  <c r="F41" i="205"/>
  <c r="H41" i="205" s="1"/>
  <c r="E41" i="205"/>
  <c r="D41" i="205"/>
  <c r="C41" i="205"/>
  <c r="H39" i="205"/>
  <c r="G39" i="205"/>
  <c r="H37" i="205"/>
  <c r="G37" i="205"/>
  <c r="H36" i="205"/>
  <c r="G36" i="205"/>
  <c r="H35" i="205"/>
  <c r="H34" i="205"/>
  <c r="H33" i="205"/>
  <c r="G33" i="205"/>
  <c r="H32" i="205"/>
  <c r="G32" i="205"/>
  <c r="F31" i="205"/>
  <c r="H31" i="205" s="1"/>
  <c r="E31" i="205"/>
  <c r="E38" i="205" s="1"/>
  <c r="D31" i="205"/>
  <c r="D38" i="205" s="1"/>
  <c r="C31" i="205"/>
  <c r="C38" i="205" s="1"/>
  <c r="H30" i="205"/>
  <c r="H28" i="205"/>
  <c r="H27" i="205"/>
  <c r="H26" i="205"/>
  <c r="H25" i="205"/>
  <c r="H24" i="205"/>
  <c r="F23" i="205"/>
  <c r="H23" i="205" s="1"/>
  <c r="E23" i="205"/>
  <c r="D23" i="205"/>
  <c r="C23" i="205"/>
  <c r="F22" i="205"/>
  <c r="H22" i="205" s="1"/>
  <c r="E22" i="205"/>
  <c r="D22" i="205"/>
  <c r="C22" i="205"/>
  <c r="H21" i="205"/>
  <c r="G21" i="205"/>
  <c r="H20" i="205"/>
  <c r="G20" i="205"/>
  <c r="H19" i="205"/>
  <c r="G19" i="205"/>
  <c r="H18" i="205"/>
  <c r="G18" i="205"/>
  <c r="H17" i="205"/>
  <c r="G17" i="205"/>
  <c r="H16" i="205"/>
  <c r="G16" i="205"/>
  <c r="F15" i="205"/>
  <c r="E15" i="205"/>
  <c r="D15" i="205"/>
  <c r="C15" i="205"/>
  <c r="H14" i="205"/>
  <c r="H13" i="205"/>
  <c r="H12" i="205"/>
  <c r="G11" i="205"/>
  <c r="F10" i="205"/>
  <c r="H10" i="205" s="1"/>
  <c r="E10" i="205"/>
  <c r="E29" i="205" s="1"/>
  <c r="E40" i="205" s="1"/>
  <c r="E49" i="205" s="1"/>
  <c r="D10" i="205"/>
  <c r="D29" i="205" s="1"/>
  <c r="C10" i="205"/>
  <c r="C29" i="205" s="1"/>
  <c r="C40" i="205" s="1"/>
  <c r="C49" i="205" s="1"/>
  <c r="C65" i="205" s="1"/>
  <c r="C50" i="205" s="1"/>
  <c r="H9" i="205"/>
  <c r="G9" i="205"/>
  <c r="F64" i="204"/>
  <c r="H64" i="204" s="1"/>
  <c r="E64" i="204"/>
  <c r="D64" i="204"/>
  <c r="C64" i="204"/>
  <c r="H63" i="204"/>
  <c r="G63" i="204"/>
  <c r="H62" i="204"/>
  <c r="G62" i="204"/>
  <c r="H61" i="204"/>
  <c r="G61" i="204"/>
  <c r="H60" i="204"/>
  <c r="G60" i="204"/>
  <c r="H59" i="204"/>
  <c r="G59" i="204"/>
  <c r="H58" i="204"/>
  <c r="G58" i="204"/>
  <c r="H57" i="204"/>
  <c r="G57" i="204"/>
  <c r="H56" i="204"/>
  <c r="G56" i="204"/>
  <c r="H55" i="204"/>
  <c r="G55" i="204"/>
  <c r="H54" i="204"/>
  <c r="G54" i="204"/>
  <c r="H53" i="204"/>
  <c r="G53" i="204"/>
  <c r="H52" i="204"/>
  <c r="G52" i="204"/>
  <c r="H47" i="204"/>
  <c r="H46" i="204"/>
  <c r="G46" i="204"/>
  <c r="H45" i="204"/>
  <c r="G45" i="204"/>
  <c r="H44" i="204"/>
  <c r="G44" i="204"/>
  <c r="H43" i="204"/>
  <c r="G43" i="204"/>
  <c r="F41" i="204"/>
  <c r="E41" i="204"/>
  <c r="D41" i="204"/>
  <c r="C41" i="204"/>
  <c r="H39" i="204"/>
  <c r="G39" i="204"/>
  <c r="H37" i="204"/>
  <c r="G37" i="204"/>
  <c r="H36" i="204"/>
  <c r="G36" i="204"/>
  <c r="H35" i="204"/>
  <c r="G35" i="204"/>
  <c r="H33" i="204"/>
  <c r="G33" i="204"/>
  <c r="H32" i="204"/>
  <c r="G32" i="204"/>
  <c r="H31" i="204"/>
  <c r="G31" i="204"/>
  <c r="F30" i="204"/>
  <c r="F38" i="204" s="1"/>
  <c r="E30" i="204"/>
  <c r="E38" i="204" s="1"/>
  <c r="D30" i="204"/>
  <c r="D38" i="204" s="1"/>
  <c r="C30" i="204"/>
  <c r="C38" i="204" s="1"/>
  <c r="H29" i="204"/>
  <c r="G29" i="204"/>
  <c r="H27" i="204"/>
  <c r="G27" i="204"/>
  <c r="H26" i="204"/>
  <c r="G26" i="204"/>
  <c r="H25" i="204"/>
  <c r="G25" i="204"/>
  <c r="H24" i="204"/>
  <c r="G24" i="204"/>
  <c r="H23" i="204"/>
  <c r="F22" i="204"/>
  <c r="H22" i="204" s="1"/>
  <c r="E22" i="204"/>
  <c r="E21" i="204" s="1"/>
  <c r="D22" i="204"/>
  <c r="D21" i="204" s="1"/>
  <c r="C22" i="204"/>
  <c r="C21" i="204" s="1"/>
  <c r="F21" i="204"/>
  <c r="H20" i="204"/>
  <c r="H19" i="204"/>
  <c r="H18" i="204"/>
  <c r="H17" i="204"/>
  <c r="H16" i="204"/>
  <c r="H15" i="204"/>
  <c r="F14" i="204"/>
  <c r="E14" i="204"/>
  <c r="D14" i="204"/>
  <c r="C14" i="204"/>
  <c r="H13" i="204"/>
  <c r="G13" i="204"/>
  <c r="H12" i="204"/>
  <c r="G12" i="204"/>
  <c r="H11" i="204"/>
  <c r="G11" i="204"/>
  <c r="G10" i="204"/>
  <c r="F9" i="204"/>
  <c r="H9" i="204" s="1"/>
  <c r="E9" i="204"/>
  <c r="D9" i="204"/>
  <c r="C9" i="204"/>
  <c r="H8" i="204"/>
  <c r="G8" i="204"/>
  <c r="C28" i="204" l="1"/>
  <c r="C40" i="204" s="1"/>
  <c r="C49" i="204" s="1"/>
  <c r="C65" i="204" s="1"/>
  <c r="C50" i="204" s="1"/>
  <c r="E28" i="204"/>
  <c r="E40" i="204" s="1"/>
  <c r="E49" i="204" s="1"/>
  <c r="H14" i="204"/>
  <c r="H41" i="204"/>
  <c r="H15" i="203"/>
  <c r="H22" i="203"/>
  <c r="H23" i="203"/>
  <c r="H31" i="203"/>
  <c r="G49" i="263"/>
  <c r="F65" i="263"/>
  <c r="F50" i="263"/>
  <c r="E37" i="258"/>
  <c r="H26" i="258"/>
  <c r="G46" i="258"/>
  <c r="F62" i="258"/>
  <c r="F47" i="258"/>
  <c r="G40" i="257"/>
  <c r="F49" i="257"/>
  <c r="H40" i="257"/>
  <c r="H49" i="257" s="1"/>
  <c r="F50" i="256"/>
  <c r="H41" i="256"/>
  <c r="G41" i="256"/>
  <c r="G46" i="255"/>
  <c r="F62" i="255"/>
  <c r="F47" i="255"/>
  <c r="H46" i="255"/>
  <c r="G40" i="254"/>
  <c r="H40" i="254"/>
  <c r="H49" i="254" s="1"/>
  <c r="F50" i="253"/>
  <c r="G41" i="253"/>
  <c r="H41" i="253"/>
  <c r="G37" i="252"/>
  <c r="F46" i="252"/>
  <c r="H37" i="252"/>
  <c r="G40" i="251"/>
  <c r="F49" i="251"/>
  <c r="H40" i="251"/>
  <c r="H49" i="251" s="1"/>
  <c r="F50" i="250"/>
  <c r="G41" i="250"/>
  <c r="H41" i="250"/>
  <c r="G46" i="249"/>
  <c r="F62" i="249"/>
  <c r="F47" i="249"/>
  <c r="E37" i="249"/>
  <c r="H26" i="249"/>
  <c r="G40" i="248"/>
  <c r="F49" i="248"/>
  <c r="H40" i="248"/>
  <c r="H49" i="248" s="1"/>
  <c r="F50" i="247"/>
  <c r="G41" i="247"/>
  <c r="H41" i="247"/>
  <c r="G46" i="246"/>
  <c r="F62" i="246"/>
  <c r="F47" i="246"/>
  <c r="H46" i="246"/>
  <c r="G40" i="245"/>
  <c r="F49" i="245"/>
  <c r="H40" i="245"/>
  <c r="H49" i="245" s="1"/>
  <c r="F50" i="244"/>
  <c r="H41" i="244"/>
  <c r="G41" i="244"/>
  <c r="F29" i="203"/>
  <c r="G15" i="205"/>
  <c r="D28" i="204"/>
  <c r="D40" i="204" s="1"/>
  <c r="G21" i="204"/>
  <c r="G66" i="203"/>
  <c r="D29" i="203"/>
  <c r="D41" i="203" s="1"/>
  <c r="D51" i="203" s="1"/>
  <c r="D52" i="203" s="1"/>
  <c r="G42" i="203"/>
  <c r="F40" i="203"/>
  <c r="H40" i="203" s="1"/>
  <c r="G31" i="203"/>
  <c r="G40" i="203" s="1"/>
  <c r="G23" i="203"/>
  <c r="G22" i="203"/>
  <c r="D67" i="203"/>
  <c r="H29" i="203"/>
  <c r="E67" i="203"/>
  <c r="E52" i="203"/>
  <c r="H10" i="203"/>
  <c r="H42" i="203"/>
  <c r="H66" i="203"/>
  <c r="G10" i="203"/>
  <c r="G31" i="205"/>
  <c r="G10" i="205"/>
  <c r="E65" i="205"/>
  <c r="E50" i="205"/>
  <c r="D40" i="205"/>
  <c r="H15" i="205"/>
  <c r="F29" i="205"/>
  <c r="F38" i="205"/>
  <c r="G41" i="205"/>
  <c r="G64" i="205"/>
  <c r="G41" i="204"/>
  <c r="G22" i="204"/>
  <c r="E65" i="204"/>
  <c r="E50" i="204"/>
  <c r="H38" i="204"/>
  <c r="G38" i="204"/>
  <c r="G9" i="204"/>
  <c r="H21" i="204"/>
  <c r="F28" i="204"/>
  <c r="H30" i="204"/>
  <c r="G64" i="204"/>
  <c r="G30" i="204"/>
  <c r="F78" i="171"/>
  <c r="H78" i="171" s="1"/>
  <c r="E78" i="171"/>
  <c r="D78" i="171"/>
  <c r="I78" i="171"/>
  <c r="C78" i="171"/>
  <c r="I77" i="171"/>
  <c r="I76" i="171"/>
  <c r="H76" i="171"/>
  <c r="G76" i="171"/>
  <c r="I75" i="171"/>
  <c r="H75" i="171"/>
  <c r="G75" i="171"/>
  <c r="I74" i="171"/>
  <c r="H74" i="171"/>
  <c r="G74" i="171"/>
  <c r="I73" i="171"/>
  <c r="H73" i="171"/>
  <c r="G73" i="171"/>
  <c r="I72" i="171"/>
  <c r="H72" i="171"/>
  <c r="G72" i="171"/>
  <c r="I71" i="171"/>
  <c r="H71" i="171"/>
  <c r="G71" i="171"/>
  <c r="I70" i="171"/>
  <c r="H70" i="171"/>
  <c r="G70" i="171"/>
  <c r="I69" i="171"/>
  <c r="H69" i="171"/>
  <c r="G69" i="171"/>
  <c r="I68" i="171"/>
  <c r="H68" i="171"/>
  <c r="G68" i="171"/>
  <c r="I67" i="171"/>
  <c r="H67" i="171"/>
  <c r="G67" i="171"/>
  <c r="I66" i="171"/>
  <c r="H66" i="171"/>
  <c r="G66" i="171"/>
  <c r="I65" i="171"/>
  <c r="I61" i="171"/>
  <c r="I60" i="171"/>
  <c r="I59" i="171"/>
  <c r="H59" i="171"/>
  <c r="G59" i="171"/>
  <c r="I58" i="171"/>
  <c r="H58" i="171"/>
  <c r="G58" i="171"/>
  <c r="I57" i="171"/>
  <c r="H57" i="171"/>
  <c r="G57" i="171"/>
  <c r="I56" i="171"/>
  <c r="H56" i="171"/>
  <c r="G56" i="171"/>
  <c r="I55" i="171"/>
  <c r="I54" i="171"/>
  <c r="H54" i="171"/>
  <c r="G54" i="171"/>
  <c r="I53" i="171"/>
  <c r="H53" i="171"/>
  <c r="G53" i="171"/>
  <c r="I52" i="171"/>
  <c r="F51" i="171"/>
  <c r="H51" i="171"/>
  <c r="E51" i="171"/>
  <c r="D51" i="171"/>
  <c r="I51" i="171" s="1"/>
  <c r="C51" i="171"/>
  <c r="I49" i="171"/>
  <c r="H49" i="171"/>
  <c r="G49" i="171"/>
  <c r="I47" i="171"/>
  <c r="H47" i="171"/>
  <c r="G47" i="171"/>
  <c r="I46" i="171"/>
  <c r="H46" i="171"/>
  <c r="G46" i="171"/>
  <c r="I45" i="171"/>
  <c r="H45" i="171"/>
  <c r="G45" i="171"/>
  <c r="I44" i="171"/>
  <c r="H44" i="171"/>
  <c r="G44" i="171"/>
  <c r="I43" i="171"/>
  <c r="H43" i="171"/>
  <c r="G43" i="171"/>
  <c r="I42" i="171"/>
  <c r="H42" i="171"/>
  <c r="G42" i="171"/>
  <c r="F41" i="171"/>
  <c r="H41" i="171" s="1"/>
  <c r="E41" i="171"/>
  <c r="E48" i="171" s="1"/>
  <c r="D41" i="171"/>
  <c r="D48" i="171" s="1"/>
  <c r="C41" i="171"/>
  <c r="C48" i="171"/>
  <c r="I40" i="171"/>
  <c r="H40" i="171"/>
  <c r="G40" i="171"/>
  <c r="I38" i="171"/>
  <c r="H38" i="171"/>
  <c r="G38" i="171"/>
  <c r="I37" i="171"/>
  <c r="H37" i="171"/>
  <c r="G37" i="171"/>
  <c r="I36" i="171"/>
  <c r="H36" i="171"/>
  <c r="G36" i="171"/>
  <c r="I35" i="171"/>
  <c r="H35" i="171"/>
  <c r="G35" i="171"/>
  <c r="I34" i="171"/>
  <c r="H34" i="171"/>
  <c r="G34" i="171"/>
  <c r="F33" i="171"/>
  <c r="H33" i="171"/>
  <c r="E33" i="171"/>
  <c r="D33" i="171"/>
  <c r="I33" i="171" s="1"/>
  <c r="C33" i="171"/>
  <c r="E32" i="171"/>
  <c r="C32" i="171"/>
  <c r="I31" i="171"/>
  <c r="H31" i="171"/>
  <c r="G31" i="171"/>
  <c r="H30" i="171"/>
  <c r="G30" i="171"/>
  <c r="I29" i="171"/>
  <c r="H29" i="171"/>
  <c r="G29" i="171"/>
  <c r="I28" i="171"/>
  <c r="H28" i="171"/>
  <c r="G28" i="171"/>
  <c r="I27" i="171"/>
  <c r="H27" i="171"/>
  <c r="G27" i="171"/>
  <c r="I26" i="171"/>
  <c r="H26" i="171"/>
  <c r="G26" i="171"/>
  <c r="F25" i="171"/>
  <c r="H25" i="171"/>
  <c r="E25" i="171"/>
  <c r="D25" i="171"/>
  <c r="G25" i="171" s="1"/>
  <c r="C25" i="171"/>
  <c r="I25" i="171"/>
  <c r="I24" i="171"/>
  <c r="H24" i="171"/>
  <c r="G24" i="171"/>
  <c r="I23" i="171"/>
  <c r="H23" i="171"/>
  <c r="G23" i="171"/>
  <c r="I22" i="171"/>
  <c r="H22" i="171"/>
  <c r="G22" i="171"/>
  <c r="I21" i="171"/>
  <c r="G21" i="171"/>
  <c r="F20" i="171"/>
  <c r="G20" i="171" s="1"/>
  <c r="E20" i="171"/>
  <c r="E39" i="171" s="1"/>
  <c r="E50" i="171" s="1"/>
  <c r="E63" i="171" s="1"/>
  <c r="D20" i="171"/>
  <c r="C20" i="171"/>
  <c r="I20" i="171"/>
  <c r="I19" i="171"/>
  <c r="H19" i="171"/>
  <c r="G19" i="171"/>
  <c r="I18" i="171"/>
  <c r="I18" i="143"/>
  <c r="I19" i="143"/>
  <c r="I21" i="143"/>
  <c r="I22" i="143"/>
  <c r="I23" i="143"/>
  <c r="I24" i="143"/>
  <c r="I26" i="143"/>
  <c r="I27" i="143"/>
  <c r="I28" i="143"/>
  <c r="I29" i="143"/>
  <c r="I30" i="143"/>
  <c r="I33" i="143"/>
  <c r="I34" i="143"/>
  <c r="I35" i="143"/>
  <c r="I36" i="143"/>
  <c r="I37" i="143"/>
  <c r="I38" i="143"/>
  <c r="I39" i="143"/>
  <c r="I40" i="143"/>
  <c r="I41" i="143"/>
  <c r="I43" i="143"/>
  <c r="I45" i="143"/>
  <c r="I46" i="143"/>
  <c r="I47" i="143"/>
  <c r="I48" i="143"/>
  <c r="I49" i="143"/>
  <c r="I50" i="143"/>
  <c r="I52" i="143"/>
  <c r="I55" i="143"/>
  <c r="I56" i="143"/>
  <c r="I57" i="143"/>
  <c r="I58" i="143"/>
  <c r="I59" i="143"/>
  <c r="I60" i="143"/>
  <c r="I61" i="143"/>
  <c r="I62" i="143"/>
  <c r="I63" i="143"/>
  <c r="I64" i="143"/>
  <c r="I67" i="143"/>
  <c r="I68" i="143"/>
  <c r="I69" i="143"/>
  <c r="I70" i="143"/>
  <c r="I71" i="143"/>
  <c r="I72" i="143"/>
  <c r="I73" i="143"/>
  <c r="I74" i="143"/>
  <c r="I75" i="143"/>
  <c r="I76" i="143"/>
  <c r="I77" i="143"/>
  <c r="I78" i="143"/>
  <c r="I79" i="143"/>
  <c r="I80" i="143"/>
  <c r="E54" i="143"/>
  <c r="F54" i="143"/>
  <c r="H54" i="143" s="1"/>
  <c r="D54" i="143"/>
  <c r="I54" i="143" s="1"/>
  <c r="H49" i="143"/>
  <c r="H50" i="143"/>
  <c r="F80" i="143"/>
  <c r="H80" i="143" s="1"/>
  <c r="E80" i="143"/>
  <c r="D80" i="143"/>
  <c r="C80" i="143"/>
  <c r="H78" i="143"/>
  <c r="G78" i="143"/>
  <c r="H77" i="143"/>
  <c r="G77" i="143"/>
  <c r="H76" i="143"/>
  <c r="G76" i="143"/>
  <c r="H75" i="143"/>
  <c r="G75" i="143"/>
  <c r="H74" i="143"/>
  <c r="G74" i="143"/>
  <c r="H73" i="143"/>
  <c r="G73" i="143"/>
  <c r="H72" i="143"/>
  <c r="G72" i="143"/>
  <c r="H71" i="143"/>
  <c r="G71" i="143"/>
  <c r="H70" i="143"/>
  <c r="G70" i="143"/>
  <c r="H69" i="143"/>
  <c r="G69" i="143"/>
  <c r="H68" i="143"/>
  <c r="G68" i="143"/>
  <c r="H62" i="143"/>
  <c r="G62" i="143"/>
  <c r="G61" i="143"/>
  <c r="H60" i="143"/>
  <c r="G60" i="143"/>
  <c r="H59" i="143"/>
  <c r="G59" i="143"/>
  <c r="H57" i="143"/>
  <c r="G57" i="143"/>
  <c r="H56" i="143"/>
  <c r="G56" i="143"/>
  <c r="C54" i="143"/>
  <c r="H52" i="143"/>
  <c r="G52" i="143"/>
  <c r="F51" i="143"/>
  <c r="H51" i="143" s="1"/>
  <c r="E51" i="143"/>
  <c r="E53" i="143"/>
  <c r="E65" i="143" s="1"/>
  <c r="G50" i="143"/>
  <c r="G49" i="143"/>
  <c r="G48" i="143"/>
  <c r="H46" i="143"/>
  <c r="G46" i="143"/>
  <c r="H45" i="143"/>
  <c r="G45" i="143"/>
  <c r="H44" i="143"/>
  <c r="D51" i="143"/>
  <c r="C44" i="143"/>
  <c r="I44" i="143" s="1"/>
  <c r="H43" i="143"/>
  <c r="G43" i="143"/>
  <c r="F42" i="143"/>
  <c r="H42" i="143"/>
  <c r="E42" i="143"/>
  <c r="H36" i="143"/>
  <c r="G36" i="143"/>
  <c r="H35" i="143"/>
  <c r="G35" i="143"/>
  <c r="H34" i="143"/>
  <c r="G34" i="143"/>
  <c r="H33" i="143"/>
  <c r="G33" i="143"/>
  <c r="H32" i="143"/>
  <c r="G32" i="143"/>
  <c r="C32" i="143"/>
  <c r="I32" i="143" s="1"/>
  <c r="H31" i="143"/>
  <c r="G31" i="143"/>
  <c r="H30" i="143"/>
  <c r="G30" i="143"/>
  <c r="H29" i="143"/>
  <c r="G29" i="143"/>
  <c r="H28" i="143"/>
  <c r="G28" i="143"/>
  <c r="H27" i="143"/>
  <c r="G27" i="143"/>
  <c r="H26" i="143"/>
  <c r="G26" i="143"/>
  <c r="H25" i="143"/>
  <c r="D42" i="143"/>
  <c r="C25" i="143"/>
  <c r="I25" i="143" s="1"/>
  <c r="H24" i="143"/>
  <c r="G24" i="143"/>
  <c r="H23" i="143"/>
  <c r="G23" i="143"/>
  <c r="H22" i="143"/>
  <c r="G22" i="143"/>
  <c r="G21" i="143"/>
  <c r="H20" i="143"/>
  <c r="G20" i="143"/>
  <c r="C20" i="143"/>
  <c r="I20" i="143" s="1"/>
  <c r="H19" i="143"/>
  <c r="G19" i="143"/>
  <c r="D53" i="143"/>
  <c r="G25" i="143"/>
  <c r="G42" i="143"/>
  <c r="G44" i="143"/>
  <c r="F53" i="143"/>
  <c r="F65" i="143" s="1"/>
  <c r="G54" i="143"/>
  <c r="G80" i="143"/>
  <c r="H53" i="143"/>
  <c r="H20" i="171"/>
  <c r="D32" i="171"/>
  <c r="I32" i="171"/>
  <c r="F32" i="171"/>
  <c r="G33" i="171"/>
  <c r="C39" i="171"/>
  <c r="C50" i="171"/>
  <c r="C63" i="171" s="1"/>
  <c r="C79" i="171" s="1"/>
  <c r="C64" i="171" s="1"/>
  <c r="G41" i="171"/>
  <c r="I41" i="171"/>
  <c r="F48" i="171"/>
  <c r="H48" i="171" s="1"/>
  <c r="G51" i="171"/>
  <c r="G78" i="171"/>
  <c r="D39" i="171"/>
  <c r="G32" i="171"/>
  <c r="H32" i="171"/>
  <c r="I39" i="171"/>
  <c r="F39" i="171"/>
  <c r="H39" i="171" s="1"/>
  <c r="F81" i="143" l="1"/>
  <c r="H65" i="143"/>
  <c r="F66" i="143"/>
  <c r="E79" i="171"/>
  <c r="E64" i="171"/>
  <c r="E66" i="143"/>
  <c r="E81" i="143"/>
  <c r="I48" i="171"/>
  <c r="D50" i="171"/>
  <c r="G48" i="171"/>
  <c r="F50" i="171"/>
  <c r="G39" i="171"/>
  <c r="G53" i="143"/>
  <c r="C31" i="143"/>
  <c r="I31" i="143" s="1"/>
  <c r="G51" i="143"/>
  <c r="C51" i="143"/>
  <c r="I51" i="143" s="1"/>
  <c r="D65" i="143"/>
  <c r="E46" i="258"/>
  <c r="H37" i="258"/>
  <c r="G49" i="257"/>
  <c r="F65" i="257"/>
  <c r="F50" i="257"/>
  <c r="F51" i="256"/>
  <c r="H50" i="256"/>
  <c r="F66" i="256"/>
  <c r="G50" i="256"/>
  <c r="G49" i="254"/>
  <c r="F65" i="254"/>
  <c r="F50" i="254"/>
  <c r="F51" i="253"/>
  <c r="H50" i="253"/>
  <c r="F66" i="253"/>
  <c r="G50" i="253"/>
  <c r="G46" i="252"/>
  <c r="F62" i="252"/>
  <c r="F47" i="252"/>
  <c r="H46" i="252"/>
  <c r="G49" i="251"/>
  <c r="F65" i="251"/>
  <c r="F50" i="251"/>
  <c r="F51" i="250"/>
  <c r="H50" i="250"/>
  <c r="F66" i="250"/>
  <c r="G50" i="250"/>
  <c r="E46" i="249"/>
  <c r="H37" i="249"/>
  <c r="G49" i="248"/>
  <c r="F65" i="248"/>
  <c r="F50" i="248"/>
  <c r="F51" i="247"/>
  <c r="H50" i="247"/>
  <c r="F66" i="247"/>
  <c r="G50" i="247"/>
  <c r="G49" i="245"/>
  <c r="F65" i="245"/>
  <c r="F50" i="245"/>
  <c r="F51" i="244"/>
  <c r="H50" i="244"/>
  <c r="F66" i="244"/>
  <c r="G50" i="244"/>
  <c r="G29" i="203"/>
  <c r="F41" i="203"/>
  <c r="G41" i="203" s="1"/>
  <c r="G38" i="205"/>
  <c r="H38" i="205"/>
  <c r="G29" i="205"/>
  <c r="F40" i="205"/>
  <c r="H29" i="205"/>
  <c r="D49" i="205"/>
  <c r="D49" i="204"/>
  <c r="F40" i="204"/>
  <c r="G28" i="204"/>
  <c r="H28" i="204"/>
  <c r="D81" i="143" l="1"/>
  <c r="D66" i="143"/>
  <c r="C42" i="143"/>
  <c r="G65" i="143"/>
  <c r="F63" i="171"/>
  <c r="G50" i="171"/>
  <c r="H50" i="171"/>
  <c r="D63" i="171"/>
  <c r="I50" i="171"/>
  <c r="E62" i="258"/>
  <c r="E47" i="258"/>
  <c r="H46" i="258"/>
  <c r="E62" i="249"/>
  <c r="E47" i="249"/>
  <c r="H46" i="249"/>
  <c r="F51" i="203"/>
  <c r="F67" i="203" s="1"/>
  <c r="H41" i="203"/>
  <c r="D50" i="205"/>
  <c r="D65" i="205"/>
  <c r="G40" i="205"/>
  <c r="F49" i="205"/>
  <c r="H40" i="205"/>
  <c r="H40" i="204"/>
  <c r="H49" i="204" s="1"/>
  <c r="F49" i="204"/>
  <c r="G40" i="204"/>
  <c r="D50" i="204"/>
  <c r="D65" i="204"/>
  <c r="F64" i="171" l="1"/>
  <c r="F79" i="171"/>
  <c r="G63" i="171"/>
  <c r="H63" i="171"/>
  <c r="C53" i="143"/>
  <c r="I42" i="143"/>
  <c r="D79" i="171"/>
  <c r="D64" i="171"/>
  <c r="I64" i="171" s="1"/>
  <c r="I63" i="171"/>
  <c r="G51" i="203"/>
  <c r="F52" i="203"/>
  <c r="H51" i="203"/>
  <c r="F50" i="205"/>
  <c r="G49" i="205"/>
  <c r="F65" i="205"/>
  <c r="H49" i="205"/>
  <c r="F50" i="204"/>
  <c r="G49" i="204"/>
  <c r="F65" i="204"/>
  <c r="C65" i="143" l="1"/>
  <c r="I53" i="143"/>
  <c r="C81" i="143" l="1"/>
  <c r="C66" i="143" s="1"/>
  <c r="I66" i="143" s="1"/>
  <c r="I65" i="143"/>
</calcChain>
</file>

<file path=xl/sharedStrings.xml><?xml version="1.0" encoding="utf-8"?>
<sst xmlns="http://schemas.openxmlformats.org/spreadsheetml/2006/main" count="1466" uniqueCount="135">
  <si>
    <t>№</t>
  </si>
  <si>
    <t>Наименование</t>
  </si>
  <si>
    <t>% исполнения</t>
  </si>
  <si>
    <t>Доходы</t>
  </si>
  <si>
    <t>Налог на доходы с физических лиц</t>
  </si>
  <si>
    <t>Налог на совокупный доход</t>
  </si>
  <si>
    <t xml:space="preserve"> -единый сельхозналог</t>
  </si>
  <si>
    <t xml:space="preserve"> -единый налог на вмененный доход</t>
  </si>
  <si>
    <t xml:space="preserve">Налог на имущество </t>
  </si>
  <si>
    <t xml:space="preserve"> - налог на имущество физических лиц</t>
  </si>
  <si>
    <t xml:space="preserve"> - налог на имущество предприятий</t>
  </si>
  <si>
    <t xml:space="preserve"> - налог на имущество по наследству</t>
  </si>
  <si>
    <t xml:space="preserve"> -налог на игорный бизнес</t>
  </si>
  <si>
    <t xml:space="preserve"> -земельный налог</t>
  </si>
  <si>
    <t>госпошлина</t>
  </si>
  <si>
    <t xml:space="preserve"> -в т.ч за совершение нотар.действий</t>
  </si>
  <si>
    <t>по делам общей юрисдикции</t>
  </si>
  <si>
    <t>Перерасч.по отменен.налогам</t>
  </si>
  <si>
    <t>на содержание милиции</t>
  </si>
  <si>
    <t>налог на рекламу</t>
  </si>
  <si>
    <t>прочие местные налоги</t>
  </si>
  <si>
    <t>аренд.плата и пост.на закл.дог.ар.зем.</t>
  </si>
  <si>
    <t>аренда имущества муницип.органов</t>
  </si>
  <si>
    <t>Доходы от платных услуг</t>
  </si>
  <si>
    <t>Штрафные санкции</t>
  </si>
  <si>
    <t>ИТОГО СОБСТВЕН.ДОХОДОВ</t>
  </si>
  <si>
    <t>Безвозмездные перечисления</t>
  </si>
  <si>
    <t>ВСЕГО доходов</t>
  </si>
  <si>
    <t>Профицит(+), Дефицит(-)</t>
  </si>
  <si>
    <t>РАСХОДЫ</t>
  </si>
  <si>
    <t>Общегосударственные вопросы</t>
  </si>
  <si>
    <t>Образование</t>
  </si>
  <si>
    <t>Соц.политика</t>
  </si>
  <si>
    <t>ИТОГО расходов</t>
  </si>
  <si>
    <t xml:space="preserve">Субсидии </t>
  </si>
  <si>
    <t>Правоохранительная деятельность</t>
  </si>
  <si>
    <t>ЖКХ</t>
  </si>
  <si>
    <t xml:space="preserve">Культура </t>
  </si>
  <si>
    <t>Межбюджетные трансферты</t>
  </si>
  <si>
    <t>Субсидии за классное руководство</t>
  </si>
  <si>
    <t>Плата за негативное воздействие на окружающую среду</t>
  </si>
  <si>
    <t>Национальная экономика</t>
  </si>
  <si>
    <t>Прочие дотации</t>
  </si>
  <si>
    <t>Субсидии на мероприятия по оздоровлению детей</t>
  </si>
  <si>
    <t>Дотации</t>
  </si>
  <si>
    <t>Национальная оборона</t>
  </si>
  <si>
    <t xml:space="preserve">Субвенции </t>
  </si>
  <si>
    <t>упрощенная система налогообложения</t>
  </si>
  <si>
    <t>прочие доходы от испоьлз.имуществом</t>
  </si>
  <si>
    <t>Прочие неналог.доходы(продажа земли)</t>
  </si>
  <si>
    <t>тыс.руб.</t>
  </si>
  <si>
    <t>доход от выдачи патента</t>
  </si>
  <si>
    <t>Итого по налоговым доходам</t>
  </si>
  <si>
    <t>Итого по неналоговым доходам</t>
  </si>
  <si>
    <t>Возврат остатков субсидий и субвенций прошлых лет</t>
  </si>
  <si>
    <t>Охрана окружающей среды</t>
  </si>
  <si>
    <t>Физкультура и спорт</t>
  </si>
  <si>
    <t>приложение №1</t>
  </si>
  <si>
    <t>к Решению Сессии Совета НМР №</t>
  </si>
  <si>
    <t>от_______________________2011г.</t>
  </si>
  <si>
    <t>госпошлина за выдачу разрешения на рекламу</t>
  </si>
  <si>
    <t>Здравоохранение .</t>
  </si>
  <si>
    <t>земельный налог (задолженность)</t>
  </si>
  <si>
    <t>к уточненному годовому плану</t>
  </si>
  <si>
    <t>к  месячному плану</t>
  </si>
  <si>
    <t>Прочие налоги, пошлины и сборы</t>
  </si>
  <si>
    <t>Доходы от имущества .наход.в гос.муницип.собственности</t>
  </si>
  <si>
    <t>Акцизы на нефтепродукты</t>
  </si>
  <si>
    <t>Субсидии на капремонт жилфонда и переселение граждан из аварийного жилфонда</t>
  </si>
  <si>
    <t>Утвержден.план на 2015год</t>
  </si>
  <si>
    <t>Уточнен. план на 2015год</t>
  </si>
  <si>
    <t xml:space="preserve">                                  Общие   итоги исполнения консолидированного бюджета Нурлатского</t>
  </si>
  <si>
    <t>Дотация на выравнивание</t>
  </si>
  <si>
    <t>муниципального района  на 01 января 2016года</t>
  </si>
  <si>
    <t>Уточнен.       план на 01.01.2016г.</t>
  </si>
  <si>
    <t>Поступило на 01.01.2016г.</t>
  </si>
  <si>
    <t>Доходы от возврата остатков и безвозмездные поступления от негос. орган.</t>
  </si>
  <si>
    <t>Утвержден.план на 2016год</t>
  </si>
  <si>
    <t>Уточнен. план на 2016год</t>
  </si>
  <si>
    <t>Платежи за пользов.природн.ресурсами</t>
  </si>
  <si>
    <t>налог на игорный бизнес</t>
  </si>
  <si>
    <t>платежи от муниц.унитарных предприятий</t>
  </si>
  <si>
    <t>Доходы от возврата остатков субв,субс. от СП и бюдж.учр</t>
  </si>
  <si>
    <t>Безвозмездные поступления от негосударственных организаций</t>
  </si>
  <si>
    <t>Уточнен.       план на 01.11.2016г</t>
  </si>
  <si>
    <t>муниципального района  на 01 января 2017 года</t>
  </si>
  <si>
    <t>Поступило на 01.01.2017г.</t>
  </si>
  <si>
    <t>тыс. руб.</t>
  </si>
  <si>
    <t>прочие поступления от использования имущества</t>
  </si>
  <si>
    <t>Уточнен. план на 2017 год</t>
  </si>
  <si>
    <t>Утвержден.план на 2017 год</t>
  </si>
  <si>
    <t>Уточнен.       план на 01.10.2016г</t>
  </si>
  <si>
    <t xml:space="preserve">                                  Общие   итоги исполнения районного бюджета Нурлатского</t>
  </si>
  <si>
    <t>Утвержден.план на 2017год</t>
  </si>
  <si>
    <t>Уточнен. план на 2017год</t>
  </si>
  <si>
    <t>Прочие неналог.доходы(продажа земли и имущества)</t>
  </si>
  <si>
    <t>% исполнения к уточн.плану</t>
  </si>
  <si>
    <t>% исполнения к уточненому плану</t>
  </si>
  <si>
    <t>прочие поступления от использования им-ва</t>
  </si>
  <si>
    <t xml:space="preserve">                                  Общие   итоги исполнения города Нурлат бюджета Нурлатского</t>
  </si>
  <si>
    <t>% исполнения к уточненному плану</t>
  </si>
  <si>
    <t>Прочие неналог.доходы(продажа земли, имущества)</t>
  </si>
  <si>
    <t>Прочие неналог.доходы(самообложение)</t>
  </si>
  <si>
    <t>муниципального района  на 01 января 2018 года</t>
  </si>
  <si>
    <t>Поступило на 01.01.2018г.</t>
  </si>
  <si>
    <t>Прочие неналог.доходы(продажа земли, имущества, прочие неналоговые)</t>
  </si>
  <si>
    <t>Утвержден.план на 2018 год</t>
  </si>
  <si>
    <t>Уточнен. план на 2018 год</t>
  </si>
  <si>
    <t>Прочие неналог.доходы(самообложение, прочие)</t>
  </si>
  <si>
    <t>Отрицательный трансферт</t>
  </si>
  <si>
    <t>Утвержден.план на 2018год</t>
  </si>
  <si>
    <t>Уточнен. план на 2018год</t>
  </si>
  <si>
    <t>Доходы от оказания платных услуг и компенсации затрат государства</t>
  </si>
  <si>
    <t>арендная плата за земельные участки</t>
  </si>
  <si>
    <t>муниципального района  на 01 января 2019 года</t>
  </si>
  <si>
    <t>Поступило на 01.01.2019 г.</t>
  </si>
  <si>
    <t>Поступило на 01.01.2019г.</t>
  </si>
  <si>
    <t>муниципального района  на 01 февраля 2019 года</t>
  </si>
  <si>
    <t>Утвержден.план на 2019 год</t>
  </si>
  <si>
    <t>Уточнен. план на 2019 год</t>
  </si>
  <si>
    <t>Поступило на 01.02.2019 г.</t>
  </si>
  <si>
    <t>Утвержден.план на 2019год</t>
  </si>
  <si>
    <t>Уточнен. план на 2019год</t>
  </si>
  <si>
    <t>муниципального района  на 01 марта 2019 года</t>
  </si>
  <si>
    <t>Поступило на 01.03.2019 г.</t>
  </si>
  <si>
    <t>Поступило на 01.02.2019г.</t>
  </si>
  <si>
    <t>Поступило на 01.03.2019г.</t>
  </si>
  <si>
    <t>муниципального района  на 01 апреля 2019 года</t>
  </si>
  <si>
    <t>Поступило на 01.04.2019 г.</t>
  </si>
  <si>
    <t>Поступило на 01.04.2019г.</t>
  </si>
  <si>
    <t>муниципального района  на 01 мая 2019 года</t>
  </si>
  <si>
    <t>Поступило на 01.05.2019 г.</t>
  </si>
  <si>
    <t>Поступило на 01.05.2019г.</t>
  </si>
  <si>
    <t>муниципального района  на 01 июля 2019 года</t>
  </si>
  <si>
    <t>Поступило на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</si>
</sst>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"/>
    <numFmt numFmtId="166" formatCode="0.0"/>
  </numFmts>
  <fonts count="13" x14ac:knownFonts="1">
    <font>
      <sz val="10"/>
      <name val="Arial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i/>
      <sz val="11"/>
      <name val="Times New Roman"/>
      <family val="1"/>
    </font>
    <font>
      <b/>
      <i/>
      <sz val="10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/>
    <xf numFmtId="164" fontId="1" fillId="0" borderId="7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1" fillId="2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wrapText="1"/>
    </xf>
    <xf numFmtId="3" fontId="10" fillId="2" borderId="18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0" fontId="11" fillId="0" borderId="0" xfId="0" applyFo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2" fillId="0" borderId="0" xfId="0" applyFont="1"/>
    <xf numFmtId="3" fontId="12" fillId="0" borderId="9" xfId="0" applyNumberFormat="1" applyFont="1" applyBorder="1"/>
    <xf numFmtId="0" fontId="0" fillId="3" borderId="0" xfId="0" applyFill="1"/>
    <xf numFmtId="0" fontId="0" fillId="4" borderId="0" xfId="0" applyFill="1"/>
    <xf numFmtId="0" fontId="1" fillId="4" borderId="9" xfId="0" applyFont="1" applyFill="1" applyBorder="1" applyAlignment="1">
      <alignment wrapText="1"/>
    </xf>
    <xf numFmtId="3" fontId="1" fillId="4" borderId="9" xfId="0" applyNumberFormat="1" applyFont="1" applyFill="1" applyBorder="1" applyAlignment="1">
      <alignment horizontal="right"/>
    </xf>
    <xf numFmtId="3" fontId="2" fillId="4" borderId="9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3" fontId="2" fillId="3" borderId="9" xfId="0" applyNumberFormat="1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/>
    </xf>
    <xf numFmtId="3" fontId="0" fillId="3" borderId="0" xfId="0" applyNumberFormat="1" applyFill="1"/>
    <xf numFmtId="0" fontId="1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3" fontId="2" fillId="5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0" fontId="0" fillId="5" borderId="0" xfId="0" applyFill="1"/>
    <xf numFmtId="0" fontId="1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wrapText="1"/>
    </xf>
    <xf numFmtId="3" fontId="2" fillId="6" borderId="9" xfId="0" applyNumberFormat="1" applyFont="1" applyFill="1" applyBorder="1" applyAlignment="1"/>
    <xf numFmtId="3" fontId="2" fillId="6" borderId="9" xfId="0" applyNumberFormat="1" applyFont="1" applyFill="1" applyBorder="1" applyAlignment="1">
      <alignment horizontal="right"/>
    </xf>
    <xf numFmtId="0" fontId="0" fillId="6" borderId="0" xfId="0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wrapText="1"/>
    </xf>
    <xf numFmtId="3" fontId="2" fillId="3" borderId="1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5" fontId="1" fillId="2" borderId="9" xfId="0" applyNumberFormat="1" applyFont="1" applyFill="1" applyBorder="1" applyAlignment="1">
      <alignment horizontal="right"/>
    </xf>
    <xf numFmtId="166" fontId="10" fillId="2" borderId="18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1" fillId="2" borderId="12" xfId="0" applyNumberFormat="1" applyFont="1" applyFill="1" applyBorder="1" applyAlignment="1">
      <alignment horizontal="right"/>
    </xf>
    <xf numFmtId="166" fontId="1" fillId="4" borderId="9" xfId="0" applyNumberFormat="1" applyFont="1" applyFill="1" applyBorder="1" applyAlignment="1">
      <alignment horizontal="right"/>
    </xf>
    <xf numFmtId="166" fontId="10" fillId="2" borderId="9" xfId="0" applyNumberFormat="1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3" fontId="2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0" fontId="12" fillId="0" borderId="0" xfId="0" applyFont="1" applyBorder="1"/>
    <xf numFmtId="0" fontId="11" fillId="0" borderId="0" xfId="0" applyFont="1" applyBorder="1"/>
    <xf numFmtId="166" fontId="3" fillId="2" borderId="9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5" fontId="0" fillId="3" borderId="0" xfId="0" applyNumberFormat="1" applyFill="1"/>
    <xf numFmtId="3" fontId="1" fillId="2" borderId="23" xfId="0" applyNumberFormat="1" applyFont="1" applyFill="1" applyBorder="1" applyAlignment="1">
      <alignment horizontal="right"/>
    </xf>
    <xf numFmtId="165" fontId="1" fillId="2" borderId="23" xfId="0" applyNumberFormat="1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3" fontId="0" fillId="0" borderId="0" xfId="0" applyNumberFormat="1"/>
    <xf numFmtId="166" fontId="2" fillId="2" borderId="2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6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/>
    <xf numFmtId="165" fontId="2" fillId="0" borderId="9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3" fontId="2" fillId="0" borderId="1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5" fontId="3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165" fontId="2" fillId="0" borderId="9" xfId="0" applyNumberFormat="1" applyFont="1" applyBorder="1"/>
    <xf numFmtId="165" fontId="3" fillId="2" borderId="9" xfId="0" applyNumberFormat="1" applyFont="1" applyFill="1" applyBorder="1" applyAlignment="1">
      <alignment horizontal="right"/>
    </xf>
    <xf numFmtId="165" fontId="10" fillId="2" borderId="18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1" fillId="4" borderId="9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/>
    <xf numFmtId="165" fontId="1" fillId="0" borderId="9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6" fontId="1" fillId="2" borderId="9" xfId="0" applyNumberFormat="1" applyFont="1" applyFill="1" applyBorder="1" applyAlignment="1">
      <alignment horizontal="right"/>
    </xf>
    <xf numFmtId="166" fontId="3" fillId="0" borderId="9" xfId="0" applyNumberFormat="1" applyFont="1" applyBorder="1"/>
    <xf numFmtId="166" fontId="2" fillId="0" borderId="9" xfId="0" applyNumberFormat="1" applyFont="1" applyFill="1" applyBorder="1" applyAlignment="1"/>
    <xf numFmtId="166" fontId="1" fillId="0" borderId="9" xfId="0" applyNumberFormat="1" applyFont="1" applyFill="1" applyBorder="1" applyAlignment="1">
      <alignment horizontal="right"/>
    </xf>
    <xf numFmtId="166" fontId="1" fillId="2" borderId="11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166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49" fontId="2" fillId="0" borderId="0" xfId="0" applyNumberFormat="1" applyFont="1" applyFill="1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view="pageBreakPreview" topLeftCell="A57" workbookViewId="0">
      <selection activeCell="D19" sqref="D19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1" customWidth="1"/>
    <col min="5" max="5" width="12.85546875" hidden="1" customWidth="1"/>
    <col min="6" max="6" width="13.42578125" customWidth="1"/>
    <col min="7" max="7" width="14.140625" customWidth="1"/>
    <col min="8" max="8" width="12.8554687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9" t="s">
        <v>71</v>
      </c>
      <c r="B12" s="160"/>
      <c r="C12" s="160"/>
      <c r="D12" s="160"/>
      <c r="E12" s="160"/>
      <c r="F12" s="160"/>
      <c r="G12" s="160"/>
      <c r="H12" s="160"/>
    </row>
    <row r="13" spans="1:8" ht="15" customHeight="1" x14ac:dyDescent="0.2">
      <c r="A13" s="161" t="s">
        <v>73</v>
      </c>
      <c r="B13" s="162"/>
      <c r="C13" s="162"/>
      <c r="D13" s="162"/>
      <c r="E13" s="162"/>
      <c r="F13" s="162"/>
      <c r="G13" s="162"/>
      <c r="H13" s="162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63" t="s">
        <v>69</v>
      </c>
      <c r="D15" s="163" t="s">
        <v>70</v>
      </c>
      <c r="E15" s="163" t="s">
        <v>74</v>
      </c>
      <c r="F15" s="163" t="s">
        <v>75</v>
      </c>
      <c r="G15" s="6" t="s">
        <v>2</v>
      </c>
      <c r="H15" s="7"/>
    </row>
    <row r="16" spans="1:8" ht="14.25" customHeight="1" x14ac:dyDescent="0.2">
      <c r="A16" s="8"/>
      <c r="B16" s="59"/>
      <c r="C16" s="164"/>
      <c r="D16" s="164"/>
      <c r="E16" s="164"/>
      <c r="F16" s="164"/>
      <c r="G16" s="163" t="s">
        <v>63</v>
      </c>
      <c r="H16" s="163" t="s">
        <v>64</v>
      </c>
    </row>
    <row r="17" spans="1:23" ht="49.5" customHeight="1" thickBot="1" x14ac:dyDescent="0.25">
      <c r="A17" s="8"/>
      <c r="B17" s="59"/>
      <c r="C17" s="165"/>
      <c r="D17" s="165"/>
      <c r="E17" s="165"/>
      <c r="F17" s="165"/>
      <c r="G17" s="165"/>
      <c r="H17" s="165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4" si="0">D18-C18</f>
        <v>0</v>
      </c>
    </row>
    <row r="19" spans="1:23" ht="14.25" x14ac:dyDescent="0.2">
      <c r="A19" s="13">
        <v>1</v>
      </c>
      <c r="B19" s="14" t="s">
        <v>4</v>
      </c>
      <c r="C19" s="15">
        <v>334708.90000000002</v>
      </c>
      <c r="D19" s="15">
        <v>329289</v>
      </c>
      <c r="E19" s="15">
        <v>286429</v>
      </c>
      <c r="F19" s="15">
        <v>329454</v>
      </c>
      <c r="G19" s="15">
        <f>F19/D19*100</f>
        <v>100.05010795987718</v>
      </c>
      <c r="H19" s="41">
        <f>F19/E19*100</f>
        <v>115.02117453190843</v>
      </c>
      <c r="I19" s="79">
        <f t="shared" si="0"/>
        <v>-5419.9000000000233</v>
      </c>
    </row>
    <row r="20" spans="1:23" ht="14.25" x14ac:dyDescent="0.2">
      <c r="A20" s="13">
        <v>2</v>
      </c>
      <c r="B20" s="14" t="s">
        <v>5</v>
      </c>
      <c r="C20" s="15">
        <f>C21+C22+C23+C24</f>
        <v>28432</v>
      </c>
      <c r="D20" s="15">
        <v>31327</v>
      </c>
      <c r="E20" s="15">
        <v>27364</v>
      </c>
      <c r="F20" s="15">
        <v>31527</v>
      </c>
      <c r="G20" s="15">
        <f t="shared" ref="G20:G80" si="1">F20/D20*100</f>
        <v>100.63842691607879</v>
      </c>
      <c r="H20" s="41">
        <f t="shared" ref="H20:H80" si="2">F20/E20*100</f>
        <v>115.2134190907762</v>
      </c>
      <c r="I20" s="79">
        <f t="shared" si="0"/>
        <v>2895</v>
      </c>
    </row>
    <row r="21" spans="1:23" ht="15" x14ac:dyDescent="0.25">
      <c r="A21" s="16"/>
      <c r="B21" s="17" t="s">
        <v>6</v>
      </c>
      <c r="C21" s="18">
        <v>243</v>
      </c>
      <c r="D21" s="18">
        <v>291</v>
      </c>
      <c r="E21" s="18">
        <v>242</v>
      </c>
      <c r="F21" s="18">
        <v>291</v>
      </c>
      <c r="G21" s="15">
        <f t="shared" si="1"/>
        <v>100</v>
      </c>
      <c r="H21" s="41"/>
      <c r="I21" s="79">
        <f t="shared" si="0"/>
        <v>48</v>
      </c>
    </row>
    <row r="22" spans="1:23" ht="15" x14ac:dyDescent="0.25">
      <c r="A22" s="16"/>
      <c r="B22" s="17" t="s">
        <v>7</v>
      </c>
      <c r="C22" s="18">
        <v>20706</v>
      </c>
      <c r="D22" s="18">
        <v>21264</v>
      </c>
      <c r="E22" s="18">
        <v>20108</v>
      </c>
      <c r="F22" s="18">
        <v>21408</v>
      </c>
      <c r="G22" s="15">
        <f t="shared" si="1"/>
        <v>100.67720090293453</v>
      </c>
      <c r="H22" s="41">
        <f t="shared" si="2"/>
        <v>106.46508852198131</v>
      </c>
      <c r="I22" s="79">
        <f t="shared" si="0"/>
        <v>558</v>
      </c>
    </row>
    <row r="23" spans="1:23" ht="15" x14ac:dyDescent="0.25">
      <c r="A23" s="16"/>
      <c r="B23" s="17" t="s">
        <v>47</v>
      </c>
      <c r="C23" s="18">
        <v>7404</v>
      </c>
      <c r="D23" s="18">
        <v>9557</v>
      </c>
      <c r="E23" s="18">
        <v>6965</v>
      </c>
      <c r="F23" s="18">
        <v>9594</v>
      </c>
      <c r="G23" s="15">
        <f t="shared" si="1"/>
        <v>100.38715077953333</v>
      </c>
      <c r="H23" s="41">
        <f t="shared" si="2"/>
        <v>137.74587221823401</v>
      </c>
      <c r="I23" s="79">
        <f t="shared" si="0"/>
        <v>2153</v>
      </c>
    </row>
    <row r="24" spans="1:23" ht="15" x14ac:dyDescent="0.25">
      <c r="A24" s="16"/>
      <c r="B24" s="17" t="s">
        <v>51</v>
      </c>
      <c r="C24" s="18">
        <v>79</v>
      </c>
      <c r="D24" s="18">
        <v>215</v>
      </c>
      <c r="E24" s="18">
        <v>49</v>
      </c>
      <c r="F24" s="18">
        <v>234</v>
      </c>
      <c r="G24" s="15">
        <f t="shared" si="1"/>
        <v>108.83720930232559</v>
      </c>
      <c r="H24" s="41">
        <f t="shared" si="2"/>
        <v>477.55102040816331</v>
      </c>
      <c r="I24" s="79">
        <f t="shared" si="0"/>
        <v>136</v>
      </c>
    </row>
    <row r="25" spans="1:23" ht="14.25" x14ac:dyDescent="0.2">
      <c r="A25" s="13">
        <v>3</v>
      </c>
      <c r="B25" s="14" t="s">
        <v>8</v>
      </c>
      <c r="C25" s="15">
        <f>C26+C30</f>
        <v>68409</v>
      </c>
      <c r="D25" s="15">
        <v>82973</v>
      </c>
      <c r="E25" s="15">
        <v>65632</v>
      </c>
      <c r="F25" s="15">
        <v>83177</v>
      </c>
      <c r="G25" s="15">
        <f t="shared" si="1"/>
        <v>100.24586311209671</v>
      </c>
      <c r="H25" s="41">
        <f t="shared" si="2"/>
        <v>126.73238664066308</v>
      </c>
      <c r="I25" s="79">
        <f t="shared" si="0"/>
        <v>14564</v>
      </c>
    </row>
    <row r="26" spans="1:23" ht="15" x14ac:dyDescent="0.25">
      <c r="A26" s="20"/>
      <c r="B26" s="17" t="s">
        <v>9</v>
      </c>
      <c r="C26" s="18">
        <v>10834</v>
      </c>
      <c r="D26" s="18">
        <v>11503</v>
      </c>
      <c r="E26" s="18">
        <v>10521</v>
      </c>
      <c r="F26" s="18">
        <v>11543</v>
      </c>
      <c r="G26" s="15">
        <f t="shared" si="1"/>
        <v>100.34773537338086</v>
      </c>
      <c r="H26" s="41">
        <f t="shared" si="2"/>
        <v>109.71390552228874</v>
      </c>
      <c r="I26" s="79">
        <f t="shared" si="0"/>
        <v>669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x14ac:dyDescent="0.25">
      <c r="A30" s="20"/>
      <c r="B30" s="17" t="s">
        <v>13</v>
      </c>
      <c r="C30" s="18">
        <v>57575</v>
      </c>
      <c r="D30" s="18">
        <v>71470</v>
      </c>
      <c r="E30" s="18">
        <v>55111</v>
      </c>
      <c r="F30" s="18">
        <v>71634</v>
      </c>
      <c r="G30" s="15">
        <f t="shared" si="1"/>
        <v>100.22946690919268</v>
      </c>
      <c r="H30" s="62">
        <f t="shared" si="2"/>
        <v>129.98131044619041</v>
      </c>
      <c r="I30" s="79">
        <f t="shared" si="0"/>
        <v>13895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63" customFormat="1" ht="14.25" x14ac:dyDescent="0.2">
      <c r="A31" s="64">
        <v>4</v>
      </c>
      <c r="B31" s="14" t="s">
        <v>65</v>
      </c>
      <c r="C31" s="67">
        <f>C32</f>
        <v>3770</v>
      </c>
      <c r="D31" s="67">
        <v>6569</v>
      </c>
      <c r="E31" s="67">
        <v>3362</v>
      </c>
      <c r="F31" s="67">
        <v>6587</v>
      </c>
      <c r="G31" s="15">
        <f t="shared" si="1"/>
        <v>100.27401430963616</v>
      </c>
      <c r="H31" s="62">
        <f>F31/E31*100</f>
        <v>195.92504461629983</v>
      </c>
      <c r="I31" s="79">
        <f t="shared" si="0"/>
        <v>2799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15" x14ac:dyDescent="0.25">
      <c r="A32" s="42"/>
      <c r="B32" s="27" t="s">
        <v>14</v>
      </c>
      <c r="C32" s="28">
        <f>C33+C34+C35</f>
        <v>3770</v>
      </c>
      <c r="D32" s="28">
        <v>6569</v>
      </c>
      <c r="E32" s="28">
        <v>3362</v>
      </c>
      <c r="F32" s="28">
        <v>6587</v>
      </c>
      <c r="G32" s="15">
        <f t="shared" si="1"/>
        <v>100.27401430963616</v>
      </c>
      <c r="H32" s="62">
        <f>F32/E32*100</f>
        <v>195.92504461629983</v>
      </c>
      <c r="I32" s="79">
        <f t="shared" si="0"/>
        <v>2799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2" ht="15" x14ac:dyDescent="0.25">
      <c r="A33" s="32"/>
      <c r="B33" s="29" t="s">
        <v>15</v>
      </c>
      <c r="C33" s="18">
        <v>200</v>
      </c>
      <c r="D33" s="18">
        <v>260</v>
      </c>
      <c r="E33" s="18">
        <v>189</v>
      </c>
      <c r="F33" s="18">
        <v>277</v>
      </c>
      <c r="G33" s="15">
        <f t="shared" si="1"/>
        <v>106.53846153846153</v>
      </c>
      <c r="H33" s="41">
        <f>F33/E33*100</f>
        <v>146.56084656084656</v>
      </c>
      <c r="I33" s="79">
        <f t="shared" si="0"/>
        <v>60</v>
      </c>
    </row>
    <row r="34" spans="1:22" ht="15" x14ac:dyDescent="0.25">
      <c r="A34" s="32"/>
      <c r="B34" s="30" t="s">
        <v>16</v>
      </c>
      <c r="C34" s="18">
        <v>3560</v>
      </c>
      <c r="D34" s="18">
        <v>6298</v>
      </c>
      <c r="E34" s="18">
        <v>3164</v>
      </c>
      <c r="F34" s="18">
        <v>6299</v>
      </c>
      <c r="G34" s="15">
        <f t="shared" si="1"/>
        <v>100.01587805652588</v>
      </c>
      <c r="H34" s="41">
        <f t="shared" si="2"/>
        <v>199.08343868520859</v>
      </c>
      <c r="I34" s="79">
        <f t="shared" si="0"/>
        <v>2738</v>
      </c>
    </row>
    <row r="35" spans="1:22" ht="30" x14ac:dyDescent="0.25">
      <c r="A35" s="32"/>
      <c r="B35" s="30" t="s">
        <v>60</v>
      </c>
      <c r="C35" s="18">
        <v>10</v>
      </c>
      <c r="D35" s="18">
        <v>11</v>
      </c>
      <c r="E35" s="18">
        <v>9</v>
      </c>
      <c r="F35" s="18">
        <v>11</v>
      </c>
      <c r="G35" s="15">
        <f t="shared" si="1"/>
        <v>100</v>
      </c>
      <c r="H35" s="15">
        <f t="shared" si="2"/>
        <v>122.22222222222223</v>
      </c>
      <c r="I35" s="79">
        <f t="shared" si="0"/>
        <v>1</v>
      </c>
    </row>
    <row r="36" spans="1:22" s="66" customFormat="1" ht="14.25" x14ac:dyDescent="0.2">
      <c r="A36" s="13">
        <v>5</v>
      </c>
      <c r="B36" s="14" t="s">
        <v>67</v>
      </c>
      <c r="C36" s="15">
        <v>17700</v>
      </c>
      <c r="D36" s="15">
        <v>19794</v>
      </c>
      <c r="E36" s="15">
        <v>16225</v>
      </c>
      <c r="F36" s="15">
        <v>19794</v>
      </c>
      <c r="G36" s="15">
        <f t="shared" si="1"/>
        <v>100</v>
      </c>
      <c r="H36" s="15">
        <f t="shared" si="2"/>
        <v>121.99691833590138</v>
      </c>
      <c r="I36" s="79">
        <f t="shared" si="0"/>
        <v>2094</v>
      </c>
    </row>
    <row r="37" spans="1:22" ht="15" x14ac:dyDescent="0.25">
      <c r="A37" s="32">
        <v>6</v>
      </c>
      <c r="B37" s="14" t="s">
        <v>17</v>
      </c>
      <c r="C37" s="18"/>
      <c r="D37" s="18"/>
      <c r="E37" s="18"/>
      <c r="F37" s="18"/>
      <c r="G37" s="15"/>
      <c r="H37" s="15"/>
      <c r="I37" s="79">
        <f t="shared" si="0"/>
        <v>0</v>
      </c>
    </row>
    <row r="38" spans="1:22" ht="15" x14ac:dyDescent="0.25">
      <c r="A38" s="32"/>
      <c r="B38" s="30" t="s">
        <v>18</v>
      </c>
      <c r="C38" s="18"/>
      <c r="D38" s="18"/>
      <c r="E38" s="18"/>
      <c r="F38" s="18"/>
      <c r="G38" s="15"/>
      <c r="H38" s="15"/>
      <c r="I38" s="79">
        <f t="shared" si="0"/>
        <v>0</v>
      </c>
    </row>
    <row r="39" spans="1:22" ht="0.6" customHeight="1" x14ac:dyDescent="0.25">
      <c r="A39" s="32"/>
      <c r="B39" s="30" t="s">
        <v>19</v>
      </c>
      <c r="C39" s="18"/>
      <c r="D39" s="18"/>
      <c r="E39" s="18"/>
      <c r="F39" s="18"/>
      <c r="G39" s="15"/>
      <c r="H39" s="15"/>
      <c r="I39" s="79">
        <f t="shared" si="0"/>
        <v>0</v>
      </c>
    </row>
    <row r="40" spans="1:22" ht="15" x14ac:dyDescent="0.25">
      <c r="A40" s="21"/>
      <c r="B40" s="22" t="s">
        <v>20</v>
      </c>
      <c r="C40" s="23"/>
      <c r="D40" s="23"/>
      <c r="E40" s="23"/>
      <c r="F40" s="23"/>
      <c r="G40" s="15"/>
      <c r="H40" s="15"/>
      <c r="I40" s="79">
        <f t="shared" si="0"/>
        <v>0</v>
      </c>
    </row>
    <row r="41" spans="1:22" ht="15" x14ac:dyDescent="0.25">
      <c r="A41" s="13"/>
      <c r="B41" s="22" t="s">
        <v>62</v>
      </c>
      <c r="C41" s="24"/>
      <c r="D41" s="24"/>
      <c r="E41" s="24"/>
      <c r="F41" s="24"/>
      <c r="G41" s="15"/>
      <c r="H41" s="15"/>
      <c r="I41" s="79">
        <f t="shared" si="0"/>
        <v>0</v>
      </c>
    </row>
    <row r="42" spans="1:22" s="55" customFormat="1" ht="15" x14ac:dyDescent="0.25">
      <c r="A42" s="51"/>
      <c r="B42" s="52" t="s">
        <v>52</v>
      </c>
      <c r="C42" s="53">
        <f>C19+C20+C25+C31+C36</f>
        <v>453019.9</v>
      </c>
      <c r="D42" s="53">
        <f>D19+D20+D25+D31+D36</f>
        <v>469952</v>
      </c>
      <c r="E42" s="53">
        <f>E19+E20+E25+E31+E36</f>
        <v>399012</v>
      </c>
      <c r="F42" s="53">
        <f>F19+F20+F25+F31+F36</f>
        <v>470539</v>
      </c>
      <c r="G42" s="15">
        <f t="shared" si="1"/>
        <v>100.12490637341686</v>
      </c>
      <c r="H42" s="15">
        <f t="shared" si="2"/>
        <v>117.92602728739988</v>
      </c>
      <c r="I42" s="79">
        <f t="shared" si="0"/>
        <v>16932.099999999977</v>
      </c>
    </row>
    <row r="43" spans="1:22" s="63" customFormat="1" ht="28.5" x14ac:dyDescent="0.2">
      <c r="A43" s="64"/>
      <c r="B43" s="14" t="s">
        <v>40</v>
      </c>
      <c r="C43" s="15">
        <v>5400</v>
      </c>
      <c r="D43" s="15">
        <v>8387</v>
      </c>
      <c r="E43" s="15">
        <v>5312</v>
      </c>
      <c r="F43" s="15">
        <v>8389</v>
      </c>
      <c r="G43" s="15">
        <f t="shared" si="1"/>
        <v>100.02384642899726</v>
      </c>
      <c r="H43" s="15">
        <f t="shared" si="2"/>
        <v>157.92545180722891</v>
      </c>
      <c r="I43" s="79">
        <f t="shared" si="0"/>
        <v>2987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28.5" x14ac:dyDescent="0.2">
      <c r="A44" s="65">
        <v>7</v>
      </c>
      <c r="B44" s="25" t="s">
        <v>66</v>
      </c>
      <c r="C44" s="26">
        <f>C45+C46</f>
        <v>3600</v>
      </c>
      <c r="D44" s="26">
        <v>13437</v>
      </c>
      <c r="E44" s="26">
        <v>3256</v>
      </c>
      <c r="F44" s="26">
        <v>13452</v>
      </c>
      <c r="G44" s="15">
        <f t="shared" si="1"/>
        <v>100.11163206072784</v>
      </c>
      <c r="H44" s="15">
        <f t="shared" si="2"/>
        <v>413.14496314496313</v>
      </c>
      <c r="I44" s="79">
        <f t="shared" si="0"/>
        <v>9837</v>
      </c>
    </row>
    <row r="45" spans="1:22" ht="15" x14ac:dyDescent="0.25">
      <c r="A45" s="31"/>
      <c r="B45" s="27" t="s">
        <v>21</v>
      </c>
      <c r="C45" s="28">
        <v>3200</v>
      </c>
      <c r="D45" s="28">
        <v>11132</v>
      </c>
      <c r="E45" s="28">
        <v>2899</v>
      </c>
      <c r="F45" s="28">
        <v>11137</v>
      </c>
      <c r="G45" s="15">
        <f t="shared" si="1"/>
        <v>100.04491555874955</v>
      </c>
      <c r="H45" s="15">
        <f t="shared" si="2"/>
        <v>384.16695412211106</v>
      </c>
      <c r="I45" s="79">
        <f t="shared" si="0"/>
        <v>7932</v>
      </c>
    </row>
    <row r="46" spans="1:22" ht="15" x14ac:dyDescent="0.25">
      <c r="A46" s="32"/>
      <c r="B46" s="70" t="s">
        <v>22</v>
      </c>
      <c r="C46" s="71">
        <v>400</v>
      </c>
      <c r="D46" s="71">
        <v>2158</v>
      </c>
      <c r="E46" s="71">
        <v>357</v>
      </c>
      <c r="F46" s="71">
        <v>2168</v>
      </c>
      <c r="G46" s="72">
        <f t="shared" si="1"/>
        <v>100.46339202965709</v>
      </c>
      <c r="H46" s="15">
        <f t="shared" si="2"/>
        <v>607.28291316526611</v>
      </c>
      <c r="I46" s="79">
        <f t="shared" si="0"/>
        <v>1758</v>
      </c>
    </row>
    <row r="47" spans="1:22" ht="15" x14ac:dyDescent="0.25">
      <c r="A47" s="32"/>
      <c r="B47" s="30" t="s">
        <v>48</v>
      </c>
      <c r="C47" s="18"/>
      <c r="D47" s="18">
        <v>147</v>
      </c>
      <c r="E47" s="18"/>
      <c r="F47" s="18">
        <v>147</v>
      </c>
      <c r="G47" s="72"/>
      <c r="H47" s="15"/>
      <c r="I47" s="79">
        <f t="shared" si="0"/>
        <v>147</v>
      </c>
    </row>
    <row r="48" spans="1:22" ht="14.25" x14ac:dyDescent="0.2">
      <c r="A48" s="13">
        <v>8</v>
      </c>
      <c r="B48" s="14" t="s">
        <v>23</v>
      </c>
      <c r="C48" s="15"/>
      <c r="D48" s="15">
        <v>30431</v>
      </c>
      <c r="E48" s="15"/>
      <c r="F48" s="15">
        <v>30431</v>
      </c>
      <c r="G48" s="72">
        <f t="shared" si="1"/>
        <v>100</v>
      </c>
      <c r="H48" s="15"/>
      <c r="I48" s="79">
        <f t="shared" si="0"/>
        <v>30431</v>
      </c>
    </row>
    <row r="49" spans="1:9" ht="14.25" x14ac:dyDescent="0.2">
      <c r="A49" s="13">
        <v>9</v>
      </c>
      <c r="B49" s="14" t="s">
        <v>24</v>
      </c>
      <c r="C49" s="15">
        <v>3400</v>
      </c>
      <c r="D49" s="15">
        <v>4632</v>
      </c>
      <c r="E49" s="15">
        <v>3041</v>
      </c>
      <c r="F49" s="15">
        <v>4635</v>
      </c>
      <c r="G49" s="15">
        <f t="shared" si="1"/>
        <v>100.06476683937824</v>
      </c>
      <c r="H49" s="15">
        <f t="shared" si="2"/>
        <v>152.41696810259785</v>
      </c>
      <c r="I49" s="79">
        <f t="shared" si="0"/>
        <v>1232</v>
      </c>
    </row>
    <row r="50" spans="1:9" ht="28.5" x14ac:dyDescent="0.2">
      <c r="A50" s="13">
        <v>10</v>
      </c>
      <c r="B50" s="14" t="s">
        <v>49</v>
      </c>
      <c r="C50" s="15">
        <v>1500</v>
      </c>
      <c r="D50" s="15">
        <v>9460</v>
      </c>
      <c r="E50" s="15">
        <v>750</v>
      </c>
      <c r="F50" s="15">
        <v>9524</v>
      </c>
      <c r="G50" s="15">
        <f t="shared" si="1"/>
        <v>100.67653276955602</v>
      </c>
      <c r="H50" s="15">
        <f t="shared" si="2"/>
        <v>1269.8666666666666</v>
      </c>
      <c r="I50" s="79">
        <f t="shared" si="0"/>
        <v>7960</v>
      </c>
    </row>
    <row r="51" spans="1:9" s="55" customFormat="1" ht="14.25" customHeight="1" x14ac:dyDescent="0.25">
      <c r="A51" s="56"/>
      <c r="B51" s="57" t="s">
        <v>53</v>
      </c>
      <c r="C51" s="54">
        <f>C43+C44+C48+C49+C50</f>
        <v>13900</v>
      </c>
      <c r="D51" s="54">
        <f>D43+D44+D48+D49+D50</f>
        <v>66347</v>
      </c>
      <c r="E51" s="54">
        <f>E43+E44+E48+E49+E50</f>
        <v>12359</v>
      </c>
      <c r="F51" s="54">
        <f>F43+F44+F48+F49+F50</f>
        <v>66431</v>
      </c>
      <c r="G51" s="15">
        <f t="shared" si="1"/>
        <v>100.12660708095318</v>
      </c>
      <c r="H51" s="15">
        <f>F51/E51*100</f>
        <v>537.51112549559025</v>
      </c>
      <c r="I51" s="79">
        <f t="shared" si="0"/>
        <v>52447</v>
      </c>
    </row>
    <row r="52" spans="1:9" s="55" customFormat="1" ht="5.25" hidden="1" customHeight="1" x14ac:dyDescent="0.25">
      <c r="A52" s="56"/>
      <c r="B52" s="57" t="s">
        <v>54</v>
      </c>
      <c r="C52" s="54"/>
      <c r="D52" s="54"/>
      <c r="E52" s="54"/>
      <c r="F52" s="54"/>
      <c r="G52" s="15" t="e">
        <f t="shared" si="1"/>
        <v>#DIV/0!</v>
      </c>
      <c r="H52" s="15" t="e">
        <f t="shared" si="2"/>
        <v>#DIV/0!</v>
      </c>
      <c r="I52" s="79">
        <f t="shared" si="0"/>
        <v>0</v>
      </c>
    </row>
    <row r="53" spans="1:9" s="84" customFormat="1" ht="15" x14ac:dyDescent="0.25">
      <c r="A53" s="80"/>
      <c r="B53" s="81" t="s">
        <v>25</v>
      </c>
      <c r="C53" s="82">
        <f>C42+C51+C52</f>
        <v>466919.9</v>
      </c>
      <c r="D53" s="82">
        <f>D42+D51+D52</f>
        <v>536299</v>
      </c>
      <c r="E53" s="82">
        <f>E42+E51+E52</f>
        <v>411371</v>
      </c>
      <c r="F53" s="82">
        <f>F42+F51+F52</f>
        <v>536970</v>
      </c>
      <c r="G53" s="83">
        <f t="shared" si="1"/>
        <v>100.12511677254665</v>
      </c>
      <c r="H53" s="82">
        <f t="shared" si="2"/>
        <v>130.53180705494555</v>
      </c>
      <c r="I53" s="79">
        <f t="shared" si="0"/>
        <v>69379.099999999977</v>
      </c>
    </row>
    <row r="54" spans="1:9" s="89" customFormat="1" ht="15" x14ac:dyDescent="0.25">
      <c r="A54" s="85"/>
      <c r="B54" s="86" t="s">
        <v>26</v>
      </c>
      <c r="C54" s="87">
        <f>C55+C56+C61+C59+C58+C57+C62+C60+C63+C64</f>
        <v>511673.8</v>
      </c>
      <c r="D54" s="87">
        <f>D57+D58+D60+D61</f>
        <v>572065</v>
      </c>
      <c r="E54" s="87">
        <f>E57+E58+E60+E61</f>
        <v>547914</v>
      </c>
      <c r="F54" s="87">
        <f>F57+F58+F60+F61</f>
        <v>572065</v>
      </c>
      <c r="G54" s="88">
        <f t="shared" si="1"/>
        <v>100</v>
      </c>
      <c r="H54" s="88">
        <f t="shared" si="2"/>
        <v>104.40780852469548</v>
      </c>
      <c r="I54" s="79">
        <f t="shared" si="0"/>
        <v>60391.200000000012</v>
      </c>
    </row>
    <row r="55" spans="1:9" ht="15" x14ac:dyDescent="0.25">
      <c r="A55" s="16"/>
      <c r="B55" s="17" t="s">
        <v>44</v>
      </c>
      <c r="C55" s="19"/>
      <c r="D55" s="19"/>
      <c r="E55" s="18"/>
      <c r="F55" s="18"/>
      <c r="G55" s="15"/>
      <c r="H55" s="15"/>
      <c r="I55" s="79">
        <f t="shared" si="0"/>
        <v>0</v>
      </c>
    </row>
    <row r="56" spans="1:9" ht="0.75" customHeight="1" x14ac:dyDescent="0.25">
      <c r="A56" s="16"/>
      <c r="B56" s="17" t="s">
        <v>42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6.5" customHeight="1" x14ac:dyDescent="0.25">
      <c r="A57" s="16"/>
      <c r="B57" s="17" t="s">
        <v>46</v>
      </c>
      <c r="C57" s="19">
        <v>326409.8</v>
      </c>
      <c r="D57" s="19">
        <v>326340</v>
      </c>
      <c r="E57" s="18">
        <v>314853</v>
      </c>
      <c r="F57" s="18">
        <v>326340</v>
      </c>
      <c r="G57" s="15">
        <f t="shared" si="1"/>
        <v>100</v>
      </c>
      <c r="H57" s="41">
        <f t="shared" si="2"/>
        <v>103.6483692389782</v>
      </c>
      <c r="I57" s="79">
        <f t="shared" si="0"/>
        <v>-69.799999999988358</v>
      </c>
    </row>
    <row r="58" spans="1:9" ht="0.75" customHeight="1" x14ac:dyDescent="0.25">
      <c r="A58" s="16"/>
      <c r="B58" s="17" t="s">
        <v>68</v>
      </c>
      <c r="C58" s="19"/>
      <c r="D58" s="19"/>
      <c r="E58" s="18"/>
      <c r="F58" s="18"/>
      <c r="G58" s="15"/>
      <c r="H58" s="41"/>
      <c r="I58" s="79">
        <f t="shared" si="0"/>
        <v>0</v>
      </c>
    </row>
    <row r="59" spans="1:9" ht="19.899999999999999" hidden="1" customHeight="1" x14ac:dyDescent="0.25">
      <c r="A59" s="16"/>
      <c r="B59" s="17" t="s">
        <v>43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15.6" customHeight="1" x14ac:dyDescent="0.25">
      <c r="A60" s="16"/>
      <c r="B60" s="17" t="s">
        <v>34</v>
      </c>
      <c r="C60" s="19">
        <v>185244</v>
      </c>
      <c r="D60" s="19">
        <v>188823</v>
      </c>
      <c r="E60" s="18">
        <v>180637</v>
      </c>
      <c r="F60" s="18">
        <v>188823</v>
      </c>
      <c r="G60" s="15">
        <f t="shared" si="1"/>
        <v>100</v>
      </c>
      <c r="H60" s="41">
        <f t="shared" si="2"/>
        <v>104.53174045184541</v>
      </c>
      <c r="I60" s="79">
        <f t="shared" si="0"/>
        <v>3579</v>
      </c>
    </row>
    <row r="61" spans="1:9" ht="14.45" customHeight="1" x14ac:dyDescent="0.25">
      <c r="A61" s="16"/>
      <c r="B61" s="17" t="s">
        <v>38</v>
      </c>
      <c r="C61" s="19">
        <v>20</v>
      </c>
      <c r="D61" s="19">
        <v>56902</v>
      </c>
      <c r="E61" s="18">
        <v>52424</v>
      </c>
      <c r="F61" s="18">
        <v>56902</v>
      </c>
      <c r="G61" s="15">
        <f t="shared" si="1"/>
        <v>100</v>
      </c>
      <c r="H61" s="41"/>
      <c r="I61" s="79">
        <f t="shared" si="0"/>
        <v>56882</v>
      </c>
    </row>
    <row r="62" spans="1:9" ht="0.75" hidden="1" customHeight="1" x14ac:dyDescent="0.25">
      <c r="A62" s="16"/>
      <c r="B62" s="17" t="s">
        <v>39</v>
      </c>
      <c r="C62" s="19"/>
      <c r="D62" s="19"/>
      <c r="E62" s="18"/>
      <c r="F62" s="18"/>
      <c r="G62" s="15" t="e">
        <f t="shared" si="1"/>
        <v>#DIV/0!</v>
      </c>
      <c r="H62" s="41" t="e">
        <f t="shared" si="2"/>
        <v>#DIV/0!</v>
      </c>
      <c r="I62" s="79">
        <f t="shared" si="0"/>
        <v>0</v>
      </c>
    </row>
    <row r="63" spans="1:9" ht="27.75" customHeight="1" x14ac:dyDescent="0.25">
      <c r="A63" s="16"/>
      <c r="B63" s="17" t="s">
        <v>54</v>
      </c>
      <c r="C63" s="19"/>
      <c r="D63" s="19">
        <v>-8427</v>
      </c>
      <c r="E63" s="18"/>
      <c r="F63" s="73">
        <v>-8427</v>
      </c>
      <c r="G63" s="15"/>
      <c r="H63" s="41"/>
      <c r="I63" s="79">
        <f t="shared" si="0"/>
        <v>-8427</v>
      </c>
    </row>
    <row r="64" spans="1:9" ht="27" customHeight="1" x14ac:dyDescent="0.25">
      <c r="A64" s="16"/>
      <c r="B64" s="17" t="s">
        <v>76</v>
      </c>
      <c r="C64" s="19"/>
      <c r="D64" s="19">
        <v>192</v>
      </c>
      <c r="E64" s="18"/>
      <c r="F64" s="73">
        <v>406</v>
      </c>
      <c r="G64" s="15"/>
      <c r="H64" s="41"/>
      <c r="I64" s="79">
        <f t="shared" si="0"/>
        <v>192</v>
      </c>
    </row>
    <row r="65" spans="1:9" s="68" customFormat="1" ht="15" x14ac:dyDescent="0.25">
      <c r="A65" s="74"/>
      <c r="B65" s="75" t="s">
        <v>27</v>
      </c>
      <c r="C65" s="76">
        <f>C53+C54+C63</f>
        <v>978593.7</v>
      </c>
      <c r="D65" s="76">
        <f>D53+D54+D63+D64</f>
        <v>1100129</v>
      </c>
      <c r="E65" s="76">
        <f>E53+E54+E63+E64</f>
        <v>959285</v>
      </c>
      <c r="F65" s="76">
        <f>F53+F54+F63+F64</f>
        <v>1101014</v>
      </c>
      <c r="G65" s="77">
        <f t="shared" si="1"/>
        <v>100.08044511143692</v>
      </c>
      <c r="H65" s="78">
        <f t="shared" si="2"/>
        <v>114.77444138082009</v>
      </c>
      <c r="I65" s="79">
        <f>D65-C65</f>
        <v>121535.30000000005</v>
      </c>
    </row>
    <row r="66" spans="1:9" ht="15" x14ac:dyDescent="0.25">
      <c r="A66" s="16"/>
      <c r="B66" s="33" t="s">
        <v>28</v>
      </c>
      <c r="C66" s="15">
        <f>C81</f>
        <v>-0.30000000004656613</v>
      </c>
      <c r="D66" s="15">
        <f>D65-D80</f>
        <v>-19311</v>
      </c>
      <c r="E66" s="15">
        <f>E65-E80</f>
        <v>1278</v>
      </c>
      <c r="F66" s="15">
        <f>F65-F80</f>
        <v>-6155</v>
      </c>
      <c r="G66" s="15"/>
      <c r="H66" s="41"/>
      <c r="I66" s="79">
        <f t="shared" ref="I66:I80" si="3">D66-C66</f>
        <v>-19310.699999999953</v>
      </c>
    </row>
    <row r="67" spans="1:9" ht="15" x14ac:dyDescent="0.25">
      <c r="A67" s="16"/>
      <c r="B67" s="34" t="s">
        <v>29</v>
      </c>
      <c r="C67" s="15"/>
      <c r="D67" s="15"/>
      <c r="E67" s="18"/>
      <c r="F67" s="15"/>
      <c r="G67" s="15"/>
      <c r="H67" s="41"/>
      <c r="I67" s="79">
        <f t="shared" si="3"/>
        <v>0</v>
      </c>
    </row>
    <row r="68" spans="1:9" ht="15" x14ac:dyDescent="0.25">
      <c r="A68" s="20">
        <v>1</v>
      </c>
      <c r="B68" s="17" t="s">
        <v>30</v>
      </c>
      <c r="C68" s="18">
        <v>93751</v>
      </c>
      <c r="D68" s="18">
        <v>134307</v>
      </c>
      <c r="E68" s="18">
        <v>111000</v>
      </c>
      <c r="F68" s="18">
        <v>130682</v>
      </c>
      <c r="G68" s="15">
        <f t="shared" si="1"/>
        <v>97.300959741487787</v>
      </c>
      <c r="H68" s="41">
        <f t="shared" si="2"/>
        <v>117.73153153153153</v>
      </c>
      <c r="I68" s="79">
        <f t="shared" si="3"/>
        <v>40556</v>
      </c>
    </row>
    <row r="69" spans="1:9" ht="15" x14ac:dyDescent="0.25">
      <c r="A69" s="20">
        <v>2</v>
      </c>
      <c r="B69" s="17" t="s">
        <v>45</v>
      </c>
      <c r="C69" s="18">
        <v>2490</v>
      </c>
      <c r="D69" s="18">
        <v>2490</v>
      </c>
      <c r="E69" s="18">
        <v>2241</v>
      </c>
      <c r="F69" s="18">
        <v>2490</v>
      </c>
      <c r="G69" s="15">
        <f t="shared" si="1"/>
        <v>100</v>
      </c>
      <c r="H69" s="41">
        <f t="shared" si="2"/>
        <v>111.11111111111111</v>
      </c>
      <c r="I69" s="79">
        <f t="shared" si="3"/>
        <v>0</v>
      </c>
    </row>
    <row r="70" spans="1:9" ht="15" x14ac:dyDescent="0.25">
      <c r="A70" s="20">
        <v>3</v>
      </c>
      <c r="B70" s="17" t="s">
        <v>35</v>
      </c>
      <c r="C70" s="19">
        <v>991</v>
      </c>
      <c r="D70" s="19">
        <v>1339</v>
      </c>
      <c r="E70" s="18">
        <v>880</v>
      </c>
      <c r="F70" s="19">
        <v>1338</v>
      </c>
      <c r="G70" s="15">
        <f t="shared" si="1"/>
        <v>99.925317401045561</v>
      </c>
      <c r="H70" s="41">
        <f t="shared" si="2"/>
        <v>152.04545454545456</v>
      </c>
      <c r="I70" s="79">
        <f t="shared" si="3"/>
        <v>348</v>
      </c>
    </row>
    <row r="71" spans="1:9" ht="15" x14ac:dyDescent="0.25">
      <c r="A71" s="20">
        <v>4</v>
      </c>
      <c r="B71" s="17" t="s">
        <v>41</v>
      </c>
      <c r="C71" s="19">
        <v>19087</v>
      </c>
      <c r="D71" s="19">
        <v>21509</v>
      </c>
      <c r="E71" s="18">
        <v>15500</v>
      </c>
      <c r="F71" s="19">
        <v>20924</v>
      </c>
      <c r="G71" s="15">
        <f t="shared" si="1"/>
        <v>97.280208284903992</v>
      </c>
      <c r="H71" s="41">
        <f t="shared" si="2"/>
        <v>134.99354838709678</v>
      </c>
      <c r="I71" s="79">
        <f t="shared" si="3"/>
        <v>2422</v>
      </c>
    </row>
    <row r="72" spans="1:9" ht="15" x14ac:dyDescent="0.25">
      <c r="A72" s="20">
        <v>5</v>
      </c>
      <c r="B72" s="17" t="s">
        <v>36</v>
      </c>
      <c r="C72" s="19">
        <v>94920</v>
      </c>
      <c r="D72" s="19">
        <v>160847</v>
      </c>
      <c r="E72" s="18">
        <v>117100</v>
      </c>
      <c r="F72" s="19">
        <v>156677</v>
      </c>
      <c r="G72" s="15">
        <f t="shared" si="1"/>
        <v>97.40747418354087</v>
      </c>
      <c r="H72" s="41">
        <f t="shared" si="2"/>
        <v>133.79760888129803</v>
      </c>
      <c r="I72" s="79">
        <f t="shared" si="3"/>
        <v>65927</v>
      </c>
    </row>
    <row r="73" spans="1:9" ht="15" x14ac:dyDescent="0.25">
      <c r="A73" s="20">
        <v>6</v>
      </c>
      <c r="B73" s="17" t="s">
        <v>55</v>
      </c>
      <c r="C73" s="19">
        <v>5400</v>
      </c>
      <c r="D73" s="19">
        <v>6845</v>
      </c>
      <c r="E73" s="18">
        <v>5200</v>
      </c>
      <c r="F73" s="19">
        <v>6768</v>
      </c>
      <c r="G73" s="15">
        <f t="shared" si="1"/>
        <v>98.875091307523746</v>
      </c>
      <c r="H73" s="41">
        <f t="shared" si="2"/>
        <v>130.15384615384616</v>
      </c>
      <c r="I73" s="79">
        <f t="shared" si="3"/>
        <v>1445</v>
      </c>
    </row>
    <row r="74" spans="1:9" ht="15" x14ac:dyDescent="0.25">
      <c r="A74" s="20">
        <v>7</v>
      </c>
      <c r="B74" s="17" t="s">
        <v>31</v>
      </c>
      <c r="C74" s="19">
        <v>648425</v>
      </c>
      <c r="D74" s="19">
        <v>685257</v>
      </c>
      <c r="E74" s="18">
        <v>614000</v>
      </c>
      <c r="F74" s="19">
        <v>683162</v>
      </c>
      <c r="G74" s="15">
        <f t="shared" si="1"/>
        <v>99.694275286498339</v>
      </c>
      <c r="H74" s="41">
        <f t="shared" si="2"/>
        <v>111.26416938110751</v>
      </c>
      <c r="I74" s="79">
        <f t="shared" si="3"/>
        <v>36832</v>
      </c>
    </row>
    <row r="75" spans="1:9" ht="15" x14ac:dyDescent="0.25">
      <c r="A75" s="20">
        <v>8</v>
      </c>
      <c r="B75" s="17" t="s">
        <v>37</v>
      </c>
      <c r="C75" s="19">
        <v>90865</v>
      </c>
      <c r="D75" s="19">
        <v>86778</v>
      </c>
      <c r="E75" s="18">
        <v>75000</v>
      </c>
      <c r="F75" s="19">
        <v>85709</v>
      </c>
      <c r="G75" s="15">
        <f t="shared" si="1"/>
        <v>98.768120952315115</v>
      </c>
      <c r="H75" s="41">
        <f t="shared" si="2"/>
        <v>114.27866666666667</v>
      </c>
      <c r="I75" s="79">
        <f t="shared" si="3"/>
        <v>-4087</v>
      </c>
    </row>
    <row r="76" spans="1:9" ht="15" x14ac:dyDescent="0.25">
      <c r="A76" s="20">
        <v>9</v>
      </c>
      <c r="B76" s="17" t="s">
        <v>61</v>
      </c>
      <c r="C76" s="19">
        <v>749</v>
      </c>
      <c r="D76" s="19">
        <v>749</v>
      </c>
      <c r="E76" s="18">
        <v>686</v>
      </c>
      <c r="F76" s="19">
        <v>749</v>
      </c>
      <c r="G76" s="15">
        <f t="shared" si="1"/>
        <v>100</v>
      </c>
      <c r="H76" s="41">
        <f t="shared" si="2"/>
        <v>109.18367346938776</v>
      </c>
      <c r="I76" s="79">
        <f t="shared" si="3"/>
        <v>0</v>
      </c>
    </row>
    <row r="77" spans="1:9" ht="15" x14ac:dyDescent="0.25">
      <c r="A77" s="20">
        <v>10</v>
      </c>
      <c r="B77" s="17" t="s">
        <v>32</v>
      </c>
      <c r="C77" s="19">
        <v>20866</v>
      </c>
      <c r="D77" s="19">
        <v>18149</v>
      </c>
      <c r="E77" s="18">
        <v>15400</v>
      </c>
      <c r="F77" s="19">
        <v>17669</v>
      </c>
      <c r="G77" s="15">
        <f t="shared" si="1"/>
        <v>97.355226183260797</v>
      </c>
      <c r="H77" s="41">
        <f t="shared" si="2"/>
        <v>114.73376623376623</v>
      </c>
      <c r="I77" s="79">
        <f t="shared" si="3"/>
        <v>-2717</v>
      </c>
    </row>
    <row r="78" spans="1:9" ht="15" x14ac:dyDescent="0.25">
      <c r="A78" s="20">
        <v>11</v>
      </c>
      <c r="B78" s="36" t="s">
        <v>56</v>
      </c>
      <c r="C78" s="19">
        <v>1050</v>
      </c>
      <c r="D78" s="19">
        <v>1170</v>
      </c>
      <c r="E78" s="23">
        <v>1000</v>
      </c>
      <c r="F78" s="19">
        <v>1001</v>
      </c>
      <c r="G78" s="15">
        <f t="shared" si="1"/>
        <v>85.555555555555557</v>
      </c>
      <c r="H78" s="41">
        <f t="shared" si="2"/>
        <v>100.1</v>
      </c>
      <c r="I78" s="79">
        <f t="shared" si="3"/>
        <v>120</v>
      </c>
    </row>
    <row r="79" spans="1:9" ht="15" x14ac:dyDescent="0.25">
      <c r="A79" s="35">
        <v>12</v>
      </c>
      <c r="B79" s="36" t="s">
        <v>72</v>
      </c>
      <c r="C79" s="61"/>
      <c r="D79" s="61"/>
      <c r="E79" s="23"/>
      <c r="F79" s="61"/>
      <c r="G79" s="15"/>
      <c r="H79" s="41"/>
      <c r="I79" s="79">
        <f t="shared" si="3"/>
        <v>0</v>
      </c>
    </row>
    <row r="80" spans="1:9" s="68" customFormat="1" ht="15" thickBot="1" x14ac:dyDescent="0.25">
      <c r="A80" s="90"/>
      <c r="B80" s="91" t="s">
        <v>33</v>
      </c>
      <c r="C80" s="92">
        <f>C68+C70+C71+C72+C74+C75+C76+C77+C78+C69+C73+C79</f>
        <v>978594</v>
      </c>
      <c r="D80" s="92">
        <f>D68+D70+D71+D72+D74+D75+D76+D77+D78+D69+D73+D79</f>
        <v>1119440</v>
      </c>
      <c r="E80" s="92">
        <f>E68+E70+E71+E72+E74+E75+E76+E77+E78+E69+E73+E79</f>
        <v>958007</v>
      </c>
      <c r="F80" s="92">
        <f>F68+F70+F71+F72+F74+F75+F76+F77+F78+F69+F73+F79</f>
        <v>1107169</v>
      </c>
      <c r="G80" s="76">
        <f t="shared" si="1"/>
        <v>98.903826913456726</v>
      </c>
      <c r="H80" s="78">
        <f t="shared" si="2"/>
        <v>115.57003236928331</v>
      </c>
      <c r="I80" s="79">
        <f t="shared" si="3"/>
        <v>140846</v>
      </c>
    </row>
    <row r="81" spans="1:8" ht="15.75" thickBot="1" x14ac:dyDescent="0.3">
      <c r="A81" s="43"/>
      <c r="B81" s="37" t="s">
        <v>28</v>
      </c>
      <c r="C81" s="38">
        <f>C65-C80</f>
        <v>-0.30000000004656613</v>
      </c>
      <c r="D81" s="38">
        <f>D65-D80</f>
        <v>-19311</v>
      </c>
      <c r="E81" s="38">
        <f>E65-E80</f>
        <v>1278</v>
      </c>
      <c r="F81" s="38">
        <f>F65-F80</f>
        <v>-6155</v>
      </c>
      <c r="G81" s="38"/>
      <c r="H81" s="38"/>
    </row>
    <row r="82" spans="1:8" ht="6" customHeight="1" x14ac:dyDescent="0.25">
      <c r="A82" s="40"/>
      <c r="B82" s="39"/>
      <c r="C82" s="39"/>
      <c r="D82" s="4"/>
      <c r="E82" s="4"/>
      <c r="F82" s="4"/>
      <c r="G82" s="4"/>
      <c r="H82" s="4"/>
    </row>
    <row r="83" spans="1:8" x14ac:dyDescent="0.2">
      <c r="A83" s="69"/>
      <c r="B83" s="157"/>
      <c r="C83" s="158"/>
      <c r="D83" s="158"/>
      <c r="E83" s="158"/>
      <c r="F83" s="158"/>
      <c r="G83" s="158"/>
      <c r="H83" s="158"/>
    </row>
    <row r="84" spans="1:8" ht="27.75" customHeight="1" x14ac:dyDescent="0.2">
      <c r="A84" s="69"/>
      <c r="B84" s="158"/>
      <c r="C84" s="158"/>
      <c r="D84" s="158"/>
      <c r="E84" s="158"/>
      <c r="F84" s="158"/>
      <c r="G84" s="158"/>
      <c r="H84" s="158"/>
    </row>
    <row r="85" spans="1:8" ht="19.5" customHeight="1" x14ac:dyDescent="0.2">
      <c r="A85" s="69"/>
      <c r="B85" s="158"/>
      <c r="C85" s="158"/>
      <c r="D85" s="158"/>
      <c r="E85" s="158"/>
      <c r="F85" s="158"/>
      <c r="G85" s="158"/>
      <c r="H85" s="158"/>
    </row>
  </sheetData>
  <mergeCells count="9">
    <mergeCell ref="B83:H85"/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59055118110236227" right="0.59055118110236227" top="0.19685039370078741" bottom="0.19685039370078741" header="0.51181102362204722" footer="0.51181102362204722"/>
  <pageSetup paperSize="9" scale="72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34" workbookViewId="0">
      <selection activeCell="A34"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117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120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31359.1</v>
      </c>
      <c r="G8" s="15">
        <f>F8/D8*100</f>
        <v>8.5616669301311337</v>
      </c>
      <c r="H8" s="41">
        <f>F8/E8*100</f>
        <v>11.826607008974298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3580.4</v>
      </c>
      <c r="G9" s="15">
        <f t="shared" ref="G9:G64" si="0">F9/D9*100</f>
        <v>13.503656517426442</v>
      </c>
      <c r="H9" s="41">
        <f t="shared" ref="H9:H64" si="1">F9/E9*100</f>
        <v>14.969479053432561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7.2</v>
      </c>
      <c r="G10" s="15">
        <f t="shared" si="0"/>
        <v>2.5714285714285712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2776.3</v>
      </c>
      <c r="G11" s="15">
        <f t="shared" si="0"/>
        <v>17.333674641626295</v>
      </c>
      <c r="H11" s="41">
        <f t="shared" si="1"/>
        <v>16.497118069998219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796.9</v>
      </c>
      <c r="G12" s="15">
        <f t="shared" si="0"/>
        <v>7.9084214913760595</v>
      </c>
      <c r="H12" s="41">
        <f t="shared" si="1"/>
        <v>11.779748706577974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/>
      <c r="G13" s="15">
        <f t="shared" si="0"/>
        <v>0</v>
      </c>
      <c r="H13" s="41">
        <f t="shared" si="1"/>
        <v>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375.2</v>
      </c>
      <c r="G21" s="15">
        <f t="shared" si="0"/>
        <v>8.2262661696996275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375.2</v>
      </c>
      <c r="G22" s="15">
        <f t="shared" si="0"/>
        <v>8.2262661696996275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375.2</v>
      </c>
      <c r="G24" s="15">
        <f t="shared" si="0"/>
        <v>8.2716049382716061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2540</v>
      </c>
      <c r="G26" s="15">
        <f t="shared" si="0"/>
        <v>10.36734693877551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37854.699999999997</v>
      </c>
      <c r="G28" s="15">
        <f t="shared" si="0"/>
        <v>8.9692751024408093</v>
      </c>
      <c r="H28" s="15">
        <f t="shared" si="1"/>
        <v>13.061848541395223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12.6</v>
      </c>
      <c r="G29" s="15">
        <f t="shared" si="0"/>
        <v>0.90452261306532655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1658.4</v>
      </c>
      <c r="G30" s="15">
        <f t="shared" si="0"/>
        <v>11.391674680587993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1530</v>
      </c>
      <c r="G31" s="15">
        <f t="shared" si="0"/>
        <v>12.659275194439848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128.19999999999999</v>
      </c>
      <c r="G32" s="72">
        <f t="shared" si="0"/>
        <v>7.6128266033254146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0.2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253.4</v>
      </c>
      <c r="G36" s="15">
        <f t="shared" si="0"/>
        <v>7.1020179372197321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326.3</v>
      </c>
      <c r="G37" s="15">
        <f t="shared" si="0"/>
        <v>14.671762589928058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2250.7000000000003</v>
      </c>
      <c r="G38" s="15">
        <f t="shared" si="0"/>
        <v>10.351377454813045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40105.399999999994</v>
      </c>
      <c r="G40" s="123">
        <f t="shared" si="0"/>
        <v>9.0369894337792775</v>
      </c>
      <c r="H40" s="123">
        <f t="shared" si="1"/>
        <v>13.838457588940658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626644.20000000007</v>
      </c>
      <c r="E41" s="138">
        <f>E42+E43+E44+E45+E46+E47+E48</f>
        <v>454103</v>
      </c>
      <c r="F41" s="138">
        <f>F42+F43+F44+F45+F46+F47+F48</f>
        <v>20774.699999999997</v>
      </c>
      <c r="G41" s="123">
        <f t="shared" si="0"/>
        <v>3.315230556669956</v>
      </c>
      <c r="H41" s="123">
        <f t="shared" si="1"/>
        <v>4.574887195195803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488.7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372520.5</v>
      </c>
      <c r="E43" s="97">
        <v>226916</v>
      </c>
      <c r="F43" s="97">
        <v>24613.3</v>
      </c>
      <c r="G43" s="15">
        <f>F43/D43*100</f>
        <v>6.6072336958637177</v>
      </c>
      <c r="H43" s="41">
        <f t="shared" si="1"/>
        <v>10.846877258545012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175814.1</v>
      </c>
      <c r="E44" s="97">
        <v>128300</v>
      </c>
      <c r="F44" s="97">
        <v>16703.7</v>
      </c>
      <c r="G44" s="15">
        <f>F44/D44*100</f>
        <v>9.5007738287202237</v>
      </c>
      <c r="H44" s="41">
        <f t="shared" si="1"/>
        <v>13.01925175370226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72443.899999999994</v>
      </c>
      <c r="E45" s="97">
        <v>97974</v>
      </c>
      <c r="F45" s="97"/>
      <c r="G45" s="15">
        <f>F45/D45*100</f>
        <v>0</v>
      </c>
      <c r="H45" s="41">
        <f t="shared" si="1"/>
        <v>0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-21164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133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1070435.8</v>
      </c>
      <c r="E49" s="125">
        <f t="shared" si="2"/>
        <v>743914.2</v>
      </c>
      <c r="F49" s="125">
        <f t="shared" si="2"/>
        <v>60880.099999999991</v>
      </c>
      <c r="G49" s="123">
        <f>F49/D49*100</f>
        <v>5.6874125473008279</v>
      </c>
      <c r="H49" s="123">
        <f t="shared" si="2"/>
        <v>18.413344784136463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-6010.8000000000466</v>
      </c>
      <c r="E50" s="93">
        <f>E49-E64</f>
        <v>743914.2</v>
      </c>
      <c r="F50" s="93">
        <f>F49-F64</f>
        <v>18354.199999999997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78209.399999999994</v>
      </c>
      <c r="E52" s="97"/>
      <c r="F52" s="97">
        <v>4679</v>
      </c>
      <c r="G52" s="15">
        <f t="shared" si="0"/>
        <v>5.982656816188336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/>
      <c r="G53" s="15">
        <f t="shared" si="0"/>
        <v>0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3137.9</v>
      </c>
      <c r="E54" s="97"/>
      <c r="F54" s="139">
        <v>220.7</v>
      </c>
      <c r="G54" s="15">
        <f t="shared" si="0"/>
        <v>7.0333662640619519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26306.3</v>
      </c>
      <c r="E55" s="97"/>
      <c r="F55" s="139"/>
      <c r="G55" s="15">
        <f t="shared" si="0"/>
        <v>0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14950.7</v>
      </c>
      <c r="E56" s="97"/>
      <c r="F56" s="139"/>
      <c r="G56" s="15">
        <f t="shared" si="0"/>
        <v>0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2265.5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785885.5</v>
      </c>
      <c r="E58" s="97"/>
      <c r="F58" s="139">
        <v>27986.799999999999</v>
      </c>
      <c r="G58" s="15">
        <f t="shared" si="0"/>
        <v>3.5611803500637174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120930.8</v>
      </c>
      <c r="E59" s="97"/>
      <c r="F59" s="139">
        <v>7227.5</v>
      </c>
      <c r="G59" s="15">
        <f t="shared" si="0"/>
        <v>5.9765584946101402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23656.3</v>
      </c>
      <c r="E61" s="97"/>
      <c r="F61" s="139">
        <v>783.2</v>
      </c>
      <c r="G61" s="15">
        <f t="shared" si="0"/>
        <v>3.3107459746452323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/>
      <c r="G62" s="15">
        <f t="shared" si="0"/>
        <v>0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16684.3</v>
      </c>
      <c r="E63" s="140"/>
      <c r="F63" s="141">
        <v>1628.7</v>
      </c>
      <c r="G63" s="15">
        <f t="shared" si="0"/>
        <v>9.7618719394880227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1076446.6000000001</v>
      </c>
      <c r="E64" s="142">
        <f>E52+E54+E55+E56+E58+E59+E60+E61+E62+E53+E57+E63</f>
        <v>0</v>
      </c>
      <c r="F64" s="142">
        <f>F52+F54+F55+F56+F58+F59+F60+F61+F62+F53+F57+F63</f>
        <v>42525.899999999994</v>
      </c>
      <c r="G64" s="123">
        <f t="shared" si="0"/>
        <v>3.9505814779850654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-6010.8000000000466</v>
      </c>
      <c r="E65" s="143">
        <f>E49-E64</f>
        <v>743914.2</v>
      </c>
      <c r="F65" s="143">
        <f>F49-F64</f>
        <v>18354.199999999997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44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1" orientation="portrait" verticalDpi="0" r:id="rId1"/>
  <rowBreaks count="1" manualBreakCount="1"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zoomScale="60" workbookViewId="0">
      <selection activeCell="F8" sqref="F8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117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125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4074.4</v>
      </c>
      <c r="G9" s="15">
        <f>F9/D9*100</f>
        <v>7.9470560354832225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3.7</v>
      </c>
      <c r="G10" s="15">
        <f t="shared" ref="G10:G59" si="0">F10/D10*100</f>
        <v>6.0655737704918034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3.7</v>
      </c>
      <c r="G11" s="15">
        <f t="shared" si="0"/>
        <v>6.0655737704918034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2910.9</v>
      </c>
      <c r="G15" s="15">
        <f t="shared" si="0"/>
        <v>5.4182387420170839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438.5</v>
      </c>
      <c r="G16" s="15">
        <f t="shared" si="0"/>
        <v>3.4146037580108861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7</v>
      </c>
      <c r="G17" s="15">
        <f t="shared" si="0"/>
        <v>5.3030303030303028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2465.4</v>
      </c>
      <c r="G18" s="15">
        <f t="shared" si="0"/>
        <v>6.0500316562863503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6989</v>
      </c>
      <c r="G26" s="15">
        <f t="shared" si="0"/>
        <v>6.6527437213481786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316.3</v>
      </c>
      <c r="G28" s="15">
        <f t="shared" si="0"/>
        <v>13.179166666666667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316.3</v>
      </c>
      <c r="G29" s="15">
        <f t="shared" si="0"/>
        <v>13.179166666666667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64.2</v>
      </c>
      <c r="G33" s="15">
        <f t="shared" si="0"/>
        <v>64.2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25.3</v>
      </c>
      <c r="G34" s="15">
        <f t="shared" si="0"/>
        <v>3.8923076923076922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405.8</v>
      </c>
      <c r="G35" s="15">
        <f t="shared" si="0"/>
        <v>12.882539682539681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7394.8</v>
      </c>
      <c r="G37" s="123">
        <f t="shared" si="0"/>
        <v>6.8341028645785205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-168.8</v>
      </c>
      <c r="G38" s="123">
        <f t="shared" si="0"/>
        <v>-6.3360984948012469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266.3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>
        <v>-435.1</v>
      </c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7226</v>
      </c>
      <c r="G46" s="125">
        <f t="shared" si="0"/>
        <v>6.5176312478296357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0</v>
      </c>
      <c r="E47" s="99" t="e">
        <f>E46-E61</f>
        <v>#REF!</v>
      </c>
      <c r="F47" s="99">
        <f>F46-F61</f>
        <v>6884.6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4839.6000000000004</v>
      </c>
      <c r="E49" s="145"/>
      <c r="F49" s="145">
        <v>341.4</v>
      </c>
      <c r="G49" s="15">
        <f t="shared" si="0"/>
        <v>7.0543020084304482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25854.7</v>
      </c>
      <c r="E52" s="145"/>
      <c r="F52" s="148"/>
      <c r="G52" s="15">
        <f t="shared" si="0"/>
        <v>0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39480.9</v>
      </c>
      <c r="E53" s="145"/>
      <c r="F53" s="148"/>
      <c r="G53" s="15">
        <f t="shared" si="0"/>
        <v>0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40693.300000000003</v>
      </c>
      <c r="E56" s="145"/>
      <c r="F56" s="148"/>
      <c r="G56" s="15">
        <f t="shared" si="0"/>
        <v>0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110868.50000000001</v>
      </c>
      <c r="E61" s="151">
        <f>E49+E51+E52+E53+E55+E56+E57+E58+E59+E50+E54+E60</f>
        <v>0</v>
      </c>
      <c r="F61" s="151">
        <f>F49+F51+F52+F53+F55+F56+F57+F58+F59+F50+F54+F60</f>
        <v>341.4</v>
      </c>
      <c r="G61" s="125">
        <f>F61/D61*100</f>
        <v>0.30793237033061682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0</v>
      </c>
      <c r="E62" s="152" t="e">
        <f>E46-E61</f>
        <v>#REF!</v>
      </c>
      <c r="F62" s="152">
        <f>F46-F61</f>
        <v>6884.6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44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123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124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74045.5</v>
      </c>
      <c r="G9" s="15">
        <f>F9/D9*100</f>
        <v>17.515073813787247</v>
      </c>
      <c r="H9" s="41">
        <f>F9/E9*100</f>
        <v>27.925132713726047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4544.6000000000004</v>
      </c>
      <c r="G10" s="15">
        <f t="shared" ref="G10:G65" si="0">F10/D10*100</f>
        <v>16.961259983578415</v>
      </c>
      <c r="H10" s="41">
        <f t="shared" ref="H10:H65" si="1">F10/E10*100</f>
        <v>19.000752571285226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49.8</v>
      </c>
      <c r="G11" s="15">
        <f t="shared" si="0"/>
        <v>8.8928571428571423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2904.2</v>
      </c>
      <c r="G12" s="15">
        <f t="shared" si="0"/>
        <v>18.13311688311688</v>
      </c>
      <c r="H12" s="41">
        <f t="shared" si="1"/>
        <v>17.25711569314873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1590.6</v>
      </c>
      <c r="G13" s="15">
        <f t="shared" si="0"/>
        <v>15.784459660613276</v>
      </c>
      <c r="H13" s="41">
        <f t="shared" si="1"/>
        <v>23.512195121951219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/>
      <c r="G14" s="15">
        <f t="shared" si="0"/>
        <v>0</v>
      </c>
      <c r="H14" s="41">
        <f t="shared" si="1"/>
        <v>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24177.200000000001</v>
      </c>
      <c r="G15" s="15">
        <f t="shared" si="0"/>
        <v>20.770255062154757</v>
      </c>
      <c r="H15" s="41">
        <f t="shared" si="1"/>
        <v>50.872593371909524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706.7</v>
      </c>
      <c r="G16" s="15">
        <f t="shared" si="0"/>
        <v>4.3475853583512771</v>
      </c>
      <c r="H16" s="41">
        <f t="shared" si="1"/>
        <v>96.019021739130437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14</v>
      </c>
      <c r="G20" s="15">
        <f t="shared" si="0"/>
        <v>10.606060606060606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23456.5</v>
      </c>
      <c r="G21" s="15">
        <f t="shared" si="0"/>
        <v>23.452747560390339</v>
      </c>
      <c r="H21" s="62">
        <f t="shared" si="1"/>
        <v>50.132509777939262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713.6</v>
      </c>
      <c r="G22" s="15">
        <f t="shared" si="0"/>
        <v>15.016835016835017</v>
      </c>
      <c r="H22" s="62">
        <f>F22/E22*100</f>
        <v>14.719471947194721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713.6</v>
      </c>
      <c r="G23" s="15">
        <f t="shared" si="0"/>
        <v>15.016835016835017</v>
      </c>
      <c r="H23" s="62">
        <f>F23/E23*100</f>
        <v>14.719471947194721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22.5</v>
      </c>
      <c r="G24" s="15">
        <f t="shared" si="0"/>
        <v>11.780104712041885</v>
      </c>
      <c r="H24" s="41">
        <f>F24/E24*100</f>
        <v>12.5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691.1</v>
      </c>
      <c r="G25" s="15">
        <f t="shared" si="0"/>
        <v>15.235890652557318</v>
      </c>
      <c r="H25" s="41">
        <f t="shared" si="1"/>
        <v>14.82729028105557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4546.3</v>
      </c>
      <c r="G27" s="15">
        <f t="shared" si="0"/>
        <v>18.556326530612246</v>
      </c>
      <c r="H27" s="15">
        <f t="shared" si="1"/>
        <v>34.433840793758996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108027.20000000001</v>
      </c>
      <c r="G29" s="15">
        <f t="shared" si="0"/>
        <v>18.143573585577478</v>
      </c>
      <c r="H29" s="15">
        <f t="shared" si="1"/>
        <v>30.438754331499389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217.3</v>
      </c>
      <c r="G30" s="15">
        <f t="shared" si="0"/>
        <v>15.599425699928213</v>
      </c>
      <c r="H30" s="15">
        <f t="shared" si="1"/>
        <v>5.0214909645514636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2844.9</v>
      </c>
      <c r="G31" s="15">
        <f t="shared" si="0"/>
        <v>16.776152848213233</v>
      </c>
      <c r="H31" s="15">
        <f t="shared" si="1"/>
        <v>47.233936576456912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2572.1</v>
      </c>
      <c r="G32" s="15">
        <f t="shared" si="0"/>
        <v>17.755764186110724</v>
      </c>
      <c r="H32" s="15">
        <f t="shared" si="1"/>
        <v>44.786696848337101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271</v>
      </c>
      <c r="G33" s="72">
        <f t="shared" si="0"/>
        <v>16.092636579572446</v>
      </c>
      <c r="H33" s="15">
        <f t="shared" si="1"/>
        <v>96.785714285714292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>
        <v>1.8</v>
      </c>
      <c r="G34" s="72">
        <f t="shared" si="0"/>
        <v>0.53097345132743357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/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40.6</v>
      </c>
      <c r="G36" s="72" t="e">
        <f t="shared" si="0"/>
        <v>#DIV/0!</v>
      </c>
      <c r="H36" s="15">
        <f t="shared" si="1"/>
        <v>0.52118100128369704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1170.5</v>
      </c>
      <c r="G37" s="15">
        <f t="shared" si="0"/>
        <v>31.91112322791712</v>
      </c>
      <c r="H37" s="15">
        <f t="shared" si="1"/>
        <v>35.729548229548229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1793.9</v>
      </c>
      <c r="G38" s="15">
        <f t="shared" si="0"/>
        <v>62.418232428670848</v>
      </c>
      <c r="H38" s="15">
        <f t="shared" si="1"/>
        <v>88.195673549655851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424.1</v>
      </c>
      <c r="G39" s="15" t="e">
        <f t="shared" si="0"/>
        <v>#DIV/0!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6491.3000000000011</v>
      </c>
      <c r="G40" s="15">
        <f t="shared" si="0"/>
        <v>26.076808741413256</v>
      </c>
      <c r="H40" s="15">
        <f>F40/E40*100</f>
        <v>27.680977723194488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114518.50000000001</v>
      </c>
      <c r="G41" s="123">
        <f t="shared" si="0"/>
        <v>18.461941495578717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554210.89999999991</v>
      </c>
      <c r="E42" s="138">
        <f>E44+E45+E46+E47+E48+E49</f>
        <v>379384</v>
      </c>
      <c r="F42" s="138">
        <f>F44+F45+F46+F47+F48+F49+F43</f>
        <v>61576.80000000001</v>
      </c>
      <c r="G42" s="125">
        <f t="shared" si="0"/>
        <v>11.110716155167648</v>
      </c>
      <c r="H42" s="123">
        <f t="shared" si="1"/>
        <v>16.230731923328346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977.3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372520.5</v>
      </c>
      <c r="E44" s="97">
        <v>226916</v>
      </c>
      <c r="F44" s="97">
        <v>49000.7</v>
      </c>
      <c r="G44" s="15">
        <f t="shared" si="0"/>
        <v>13.153826433713043</v>
      </c>
      <c r="H44" s="41">
        <f t="shared" si="1"/>
        <v>21.594202259867089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175824.7</v>
      </c>
      <c r="E45" s="97">
        <v>128300</v>
      </c>
      <c r="F45" s="97">
        <v>32275.9</v>
      </c>
      <c r="G45" s="15">
        <f t="shared" si="0"/>
        <v>18.356863398600993</v>
      </c>
      <c r="H45" s="41">
        <f t="shared" si="1"/>
        <v>25.156586126266561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/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1174505.8999999999</v>
      </c>
      <c r="E50" s="125" t="e">
        <f>E41+E42</f>
        <v>#REF!</v>
      </c>
      <c r="F50" s="125">
        <f>F41+F42</f>
        <v>176095.30000000002</v>
      </c>
      <c r="G50" s="123">
        <f t="shared" si="0"/>
        <v>14.993138816927191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-27877.800000000279</v>
      </c>
      <c r="E51" s="93" t="e">
        <f>E50-E65</f>
        <v>#REF!</v>
      </c>
      <c r="F51" s="93">
        <f>F50-F65</f>
        <v>13431.399999999994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119346.5</v>
      </c>
      <c r="E53" s="97"/>
      <c r="F53" s="97">
        <v>17119.099999999999</v>
      </c>
      <c r="G53" s="15">
        <f t="shared" si="0"/>
        <v>14.344031873578194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212.1</v>
      </c>
      <c r="G54" s="15">
        <f t="shared" si="0"/>
        <v>8.4647004828989907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3350.8</v>
      </c>
      <c r="E55" s="97"/>
      <c r="F55" s="139">
        <v>362.2</v>
      </c>
      <c r="G55" s="15">
        <f t="shared" si="0"/>
        <v>10.809358959054553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57177.3</v>
      </c>
      <c r="E56" s="97"/>
      <c r="F56" s="139">
        <v>1597.4</v>
      </c>
      <c r="G56" s="15">
        <f t="shared" si="0"/>
        <v>2.7937660575088366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84076.4</v>
      </c>
      <c r="E57" s="97"/>
      <c r="F57" s="139">
        <v>4679</v>
      </c>
      <c r="G57" s="15">
        <f t="shared" si="0"/>
        <v>5.5651764347664745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785925.8</v>
      </c>
      <c r="E59" s="97"/>
      <c r="F59" s="139">
        <v>119082.5</v>
      </c>
      <c r="G59" s="15">
        <f t="shared" si="0"/>
        <v>15.151875660526731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120930.8</v>
      </c>
      <c r="E60" s="97"/>
      <c r="F60" s="139">
        <v>17175.7</v>
      </c>
      <c r="G60" s="15">
        <f t="shared" si="0"/>
        <v>14.202916047855469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23911.1</v>
      </c>
      <c r="E62" s="97"/>
      <c r="F62" s="139">
        <v>2187.1999999999998</v>
      </c>
      <c r="G62" s="15">
        <f t="shared" si="0"/>
        <v>9.1472161464759054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>
        <v>221.8</v>
      </c>
      <c r="G63" s="15">
        <f t="shared" si="0"/>
        <v>21.123809523809527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26.9</v>
      </c>
      <c r="G64" s="15">
        <f t="shared" si="0"/>
        <v>36.798905608755135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1202383.7000000002</v>
      </c>
      <c r="E65" s="142">
        <f>E53+E55+E56+E57+E59+E60+E61+E62+E63+E54+E58+E64</f>
        <v>0</v>
      </c>
      <c r="F65" s="142">
        <f>F53+F55+F56+F57+F59+F60+F61+F62+F63+F54+F58+F64</f>
        <v>162663.90000000002</v>
      </c>
      <c r="G65" s="123">
        <f t="shared" si="0"/>
        <v>13.528451857755558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-27877.800000000279</v>
      </c>
      <c r="E66" s="143" t="e">
        <f>E50-E65</f>
        <v>#REF!</v>
      </c>
      <c r="F66" s="143">
        <f>F50-F65</f>
        <v>13431.399999999994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3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123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124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64456.2</v>
      </c>
      <c r="G8" s="15">
        <f>F8/D8*100</f>
        <v>17.597842922211367</v>
      </c>
      <c r="H8" s="41">
        <f>F8/E8*100</f>
        <v>24.308674250595494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4519.7</v>
      </c>
      <c r="G9" s="15">
        <f t="shared" ref="G9:G64" si="0">F9/D9*100</f>
        <v>17.046273143171796</v>
      </c>
      <c r="H9" s="41">
        <f t="shared" ref="H9:H64" si="1">F9/E9*100</f>
        <v>18.896646876829166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24.9</v>
      </c>
      <c r="G10" s="15">
        <f t="shared" si="0"/>
        <v>8.8928571428571423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2904.2</v>
      </c>
      <c r="G11" s="15">
        <f t="shared" si="0"/>
        <v>18.132211178262825</v>
      </c>
      <c r="H11" s="41">
        <f t="shared" si="1"/>
        <v>17.25711569314873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1590.6</v>
      </c>
      <c r="G12" s="15">
        <f t="shared" si="0"/>
        <v>15.785086239406148</v>
      </c>
      <c r="H12" s="41">
        <f t="shared" si="1"/>
        <v>23.512195121951219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/>
      <c r="G13" s="15">
        <f t="shared" si="0"/>
        <v>0</v>
      </c>
      <c r="H13" s="41">
        <f t="shared" si="1"/>
        <v>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691.1</v>
      </c>
      <c r="G21" s="15">
        <f t="shared" si="0"/>
        <v>15.152378864284149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691.1</v>
      </c>
      <c r="G22" s="15">
        <f t="shared" si="0"/>
        <v>15.152378864284149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691.1</v>
      </c>
      <c r="G24" s="15">
        <f t="shared" si="0"/>
        <v>15.235890652557318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4546.3</v>
      </c>
      <c r="G26" s="15">
        <f t="shared" si="0"/>
        <v>18.556326530612246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74213.3</v>
      </c>
      <c r="G28" s="15">
        <f t="shared" si="0"/>
        <v>17.58406496313458</v>
      </c>
      <c r="H28" s="15">
        <f t="shared" si="1"/>
        <v>25.607464445818518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217.3</v>
      </c>
      <c r="G29" s="15">
        <f t="shared" si="0"/>
        <v>15.599425699928213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2353.8000000000002</v>
      </c>
      <c r="G30" s="15">
        <f t="shared" si="0"/>
        <v>16.168429729358429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2089</v>
      </c>
      <c r="G31" s="15">
        <f t="shared" si="0"/>
        <v>17.28446136025153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263</v>
      </c>
      <c r="G32" s="72">
        <f t="shared" si="0"/>
        <v>15.617577197149643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>
        <v>1.8</v>
      </c>
      <c r="G33" s="72">
        <f t="shared" si="0"/>
        <v>0.53097345132743357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/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1093.4000000000001</v>
      </c>
      <c r="G36" s="15">
        <f t="shared" si="0"/>
        <v>30.644618834080724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769.3</v>
      </c>
      <c r="G37" s="15">
        <f t="shared" si="0"/>
        <v>34.590827338129493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4433.8</v>
      </c>
      <c r="G38" s="15">
        <f t="shared" si="0"/>
        <v>20.391850250655384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78647.100000000006</v>
      </c>
      <c r="G40" s="123">
        <f t="shared" si="0"/>
        <v>17.721628800545123</v>
      </c>
      <c r="H40" s="123">
        <f t="shared" si="1"/>
        <v>27.137357010357089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627405.80000000005</v>
      </c>
      <c r="E41" s="138">
        <f>E42+E43+E44+E45+E46+E47+E48</f>
        <v>454103</v>
      </c>
      <c r="F41" s="138">
        <f>F42+F43+F44+F45+F46+F47+F48</f>
        <v>70984.399999999994</v>
      </c>
      <c r="G41" s="123">
        <f t="shared" si="0"/>
        <v>11.313953425358832</v>
      </c>
      <c r="H41" s="123">
        <f t="shared" si="1"/>
        <v>15.631783978524695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977.3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372520.5</v>
      </c>
      <c r="E43" s="97">
        <v>226916</v>
      </c>
      <c r="F43" s="97">
        <v>49000.7</v>
      </c>
      <c r="G43" s="15">
        <f>F43/D43*100</f>
        <v>13.153826433713043</v>
      </c>
      <c r="H43" s="41">
        <f t="shared" si="1"/>
        <v>21.594202259867089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175824.7</v>
      </c>
      <c r="E44" s="97">
        <v>128300</v>
      </c>
      <c r="F44" s="97">
        <v>32275.9</v>
      </c>
      <c r="G44" s="15">
        <f>F44/D44*100</f>
        <v>18.356863398600993</v>
      </c>
      <c r="H44" s="41">
        <f t="shared" si="1"/>
        <v>25.156586126266561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73194.899999999994</v>
      </c>
      <c r="E45" s="97">
        <v>97974</v>
      </c>
      <c r="F45" s="97">
        <v>6824</v>
      </c>
      <c r="G45" s="15">
        <f>F45/D45*100</f>
        <v>9.3230539286207108</v>
      </c>
      <c r="H45" s="41">
        <f t="shared" si="1"/>
        <v>6.9651131932961814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2716.6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1071197.3999999999</v>
      </c>
      <c r="E49" s="125">
        <f t="shared" si="2"/>
        <v>743914.2</v>
      </c>
      <c r="F49" s="125">
        <f t="shared" si="2"/>
        <v>149631.5</v>
      </c>
      <c r="G49" s="123">
        <f>F49/D49*100</f>
        <v>13.968620536233567</v>
      </c>
      <c r="H49" s="123">
        <f t="shared" si="2"/>
        <v>42.769140988881787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-8216.3000000002794</v>
      </c>
      <c r="E50" s="93">
        <f>E49-E64</f>
        <v>743914.2</v>
      </c>
      <c r="F50" s="93">
        <f>F49-F64</f>
        <v>-4864.7000000000116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78866.899999999994</v>
      </c>
      <c r="E52" s="97"/>
      <c r="F52" s="97">
        <v>10571</v>
      </c>
      <c r="G52" s="15">
        <f t="shared" si="0"/>
        <v>13.403595171104735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626.4</v>
      </c>
      <c r="G53" s="15">
        <f t="shared" si="0"/>
        <v>24.999002274813424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3140.4</v>
      </c>
      <c r="E54" s="97"/>
      <c r="F54" s="139">
        <v>347.3</v>
      </c>
      <c r="G54" s="15">
        <f t="shared" si="0"/>
        <v>11.059100751496624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27181</v>
      </c>
      <c r="E55" s="97"/>
      <c r="F55" s="139">
        <v>1.3</v>
      </c>
      <c r="G55" s="15">
        <f t="shared" si="0"/>
        <v>4.7827526581067656E-3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15181.5</v>
      </c>
      <c r="E56" s="97"/>
      <c r="F56" s="139">
        <v>600</v>
      </c>
      <c r="G56" s="15">
        <f t="shared" si="0"/>
        <v>3.9521786384744595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785925.8</v>
      </c>
      <c r="E58" s="97"/>
      <c r="F58" s="139">
        <v>119082.5</v>
      </c>
      <c r="G58" s="15">
        <f t="shared" si="0"/>
        <v>15.151875660526731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120930.8</v>
      </c>
      <c r="E59" s="97"/>
      <c r="F59" s="139">
        <v>17175.7</v>
      </c>
      <c r="G59" s="15">
        <f t="shared" si="0"/>
        <v>14.202916047855469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23911.1</v>
      </c>
      <c r="E61" s="97"/>
      <c r="F61" s="139">
        <v>2187.1999999999998</v>
      </c>
      <c r="G61" s="15">
        <f t="shared" si="0"/>
        <v>9.1472161464759054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>
        <v>221.8</v>
      </c>
      <c r="G62" s="15">
        <f t="shared" si="0"/>
        <v>21.123809523809527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16684.3</v>
      </c>
      <c r="E63" s="140"/>
      <c r="F63" s="141">
        <v>3683</v>
      </c>
      <c r="G63" s="15">
        <f t="shared" si="0"/>
        <v>22.074645025562955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1079413.7000000002</v>
      </c>
      <c r="E64" s="142">
        <f>E52+E54+E55+E56+E58+E59+E60+E61+E62+E53+E57+E63</f>
        <v>0</v>
      </c>
      <c r="F64" s="142">
        <f>F52+F54+F55+F56+F58+F59+F60+F61+F62+F53+F57+F63</f>
        <v>154496.20000000001</v>
      </c>
      <c r="G64" s="123">
        <f t="shared" si="0"/>
        <v>14.312973793087858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-8216.3000000002794</v>
      </c>
      <c r="E65" s="143">
        <f>E49-E64</f>
        <v>743914.2</v>
      </c>
      <c r="F65" s="143">
        <f>F49-F64</f>
        <v>-4864.7000000000116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3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123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126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8499.9</v>
      </c>
      <c r="G9" s="15">
        <f>F9/D9*100</f>
        <v>16.578927350285646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8</v>
      </c>
      <c r="G10" s="15">
        <f t="shared" ref="G10:G59" si="0">F10/D10*100</f>
        <v>13.114754098360656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8</v>
      </c>
      <c r="G11" s="15">
        <f t="shared" si="0"/>
        <v>13.114754098360656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10240.700000000001</v>
      </c>
      <c r="G15" s="15">
        <f t="shared" si="0"/>
        <v>19.061650171896787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515.6</v>
      </c>
      <c r="G16" s="15">
        <f t="shared" si="0"/>
        <v>4.014982206682812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14</v>
      </c>
      <c r="G17" s="15">
        <f t="shared" si="0"/>
        <v>10.606060606060606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9711.1</v>
      </c>
      <c r="G18" s="15">
        <f t="shared" si="0"/>
        <v>23.83080328440106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18748.599999999999</v>
      </c>
      <c r="G26" s="15">
        <f t="shared" si="0"/>
        <v>17.846563304345178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483.1</v>
      </c>
      <c r="G28" s="15">
        <f t="shared" si="0"/>
        <v>20.129166666666666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483.1</v>
      </c>
      <c r="G29" s="15">
        <f t="shared" si="0"/>
        <v>20.129166666666666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77.099999999999994</v>
      </c>
      <c r="G33" s="15">
        <f t="shared" si="0"/>
        <v>77.099999999999994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651.20000000000005</v>
      </c>
      <c r="G34" s="15">
        <f t="shared" si="0"/>
        <v>100.18461538461538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1211.4000000000001</v>
      </c>
      <c r="G35" s="15">
        <f t="shared" si="0"/>
        <v>38.457142857142863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19960</v>
      </c>
      <c r="G37" s="123">
        <f t="shared" si="0"/>
        <v>18.446569640421277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97.600000000000023</v>
      </c>
      <c r="G38" s="123">
        <f t="shared" si="0"/>
        <v>3.6635261439135176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532.70000000000005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>
        <v>-435.1</v>
      </c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20057.599999999999</v>
      </c>
      <c r="G46" s="125">
        <f t="shared" si="0"/>
        <v>18.091342446231344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-7631.4000000000087</v>
      </c>
      <c r="E47" s="99" t="e">
        <f>E46-E61</f>
        <v>#REF!</v>
      </c>
      <c r="F47" s="99">
        <f>F46-F61</f>
        <v>11981.699999999999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5166.7</v>
      </c>
      <c r="E49" s="145"/>
      <c r="F49" s="145">
        <v>842.5</v>
      </c>
      <c r="G49" s="15">
        <f t="shared" si="0"/>
        <v>16.306346410668318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29818.5</v>
      </c>
      <c r="E52" s="145"/>
      <c r="F52" s="148">
        <v>1543.5</v>
      </c>
      <c r="G52" s="15">
        <f t="shared" si="0"/>
        <v>5.176316716132602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42070.400000000001</v>
      </c>
      <c r="E53" s="145"/>
      <c r="F53" s="148">
        <v>1698.9</v>
      </c>
      <c r="G53" s="15">
        <f t="shared" si="0"/>
        <v>4.0382311553966685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3991</v>
      </c>
      <c r="G56" s="15">
        <f t="shared" si="0"/>
        <v>9.6297922754154364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118499.90000000001</v>
      </c>
      <c r="E61" s="151">
        <f>E49+E51+E52+E53+E55+E56+E57+E58+E59+E50+E54+E60</f>
        <v>0</v>
      </c>
      <c r="F61" s="151">
        <f>F49+F51+F52+F53+F55+F56+F57+F58+F59+F50+F54+F60</f>
        <v>8075.9</v>
      </c>
      <c r="G61" s="125">
        <f>F61/D61*100</f>
        <v>6.8151112363807904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-7631.4000000000087</v>
      </c>
      <c r="E62" s="152" t="e">
        <f>E46-E61</f>
        <v>#REF!</v>
      </c>
      <c r="F62" s="152">
        <f>F46-F61</f>
        <v>11981.699999999999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3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1" workbookViewId="0">
      <selection activeCell="A41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127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128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109193.3</v>
      </c>
      <c r="G9" s="15">
        <f>F9/D9*100</f>
        <v>25.829101153628713</v>
      </c>
      <c r="H9" s="41">
        <f>F9/E9*100</f>
        <v>41.18059023100259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6345.7</v>
      </c>
      <c r="G10" s="15">
        <f t="shared" ref="G10:G65" si="0">F10/D10*100</f>
        <v>23.683287303127564</v>
      </c>
      <c r="H10" s="41">
        <f t="shared" ref="H10:H65" si="1">F10/E10*100</f>
        <v>26.531064470273435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183.1</v>
      </c>
      <c r="G11" s="15">
        <f t="shared" si="0"/>
        <v>32.696428571428569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3299.6</v>
      </c>
      <c r="G12" s="15">
        <f t="shared" si="0"/>
        <v>20.601898101898101</v>
      </c>
      <c r="H12" s="41">
        <f t="shared" si="1"/>
        <v>19.606631410065958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2770</v>
      </c>
      <c r="G13" s="15">
        <f t="shared" si="0"/>
        <v>27.488339783665772</v>
      </c>
      <c r="H13" s="41">
        <f t="shared" si="1"/>
        <v>40.946045824094604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>
        <v>93</v>
      </c>
      <c r="G14" s="15">
        <f t="shared" si="0"/>
        <v>65.957446808510639</v>
      </c>
      <c r="H14" s="41">
        <f t="shared" si="1"/>
        <v>150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24916</v>
      </c>
      <c r="G15" s="15">
        <f t="shared" si="0"/>
        <v>21.404946607905295</v>
      </c>
      <c r="H15" s="41">
        <f t="shared" si="1"/>
        <v>52.427143608627034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813.1</v>
      </c>
      <c r="G16" s="15">
        <f t="shared" si="0"/>
        <v>5.0021531836358051</v>
      </c>
      <c r="H16" s="41">
        <f t="shared" si="1"/>
        <v>110.47554347826087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21</v>
      </c>
      <c r="G20" s="15">
        <f t="shared" si="0"/>
        <v>15.909090909090908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24081.9</v>
      </c>
      <c r="G21" s="15">
        <f t="shared" si="0"/>
        <v>24.078047512398019</v>
      </c>
      <c r="H21" s="62">
        <f t="shared" si="1"/>
        <v>51.46914873153947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1085.3</v>
      </c>
      <c r="G22" s="15">
        <f t="shared" si="0"/>
        <v>22.838804713804713</v>
      </c>
      <c r="H22" s="62">
        <f>F22/E22*100</f>
        <v>22.386551155115512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1085.3</v>
      </c>
      <c r="G23" s="15">
        <f t="shared" si="0"/>
        <v>22.838804713804713</v>
      </c>
      <c r="H23" s="62">
        <f>F23/E23*100</f>
        <v>22.386551155115512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37</v>
      </c>
      <c r="G24" s="15">
        <f t="shared" si="0"/>
        <v>19.3717277486911</v>
      </c>
      <c r="H24" s="41">
        <f>F24/E24*100</f>
        <v>20.555555555555554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1048.3</v>
      </c>
      <c r="G25" s="15">
        <f t="shared" si="0"/>
        <v>23.110670194003529</v>
      </c>
      <c r="H25" s="41">
        <f t="shared" si="1"/>
        <v>22.490881785024673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6549.3</v>
      </c>
      <c r="G27" s="15">
        <f t="shared" si="0"/>
        <v>26.731836734693875</v>
      </c>
      <c r="H27" s="15">
        <f t="shared" si="1"/>
        <v>49.604635310156787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148089.59999999998</v>
      </c>
      <c r="G29" s="15">
        <f t="shared" si="0"/>
        <v>24.872203989909334</v>
      </c>
      <c r="H29" s="15">
        <f t="shared" si="1"/>
        <v>41.727110889202088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338.9</v>
      </c>
      <c r="G30" s="15">
        <f t="shared" si="0"/>
        <v>24.328786791098349</v>
      </c>
      <c r="H30" s="15">
        <f t="shared" si="1"/>
        <v>7.8314923510653056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3850.9000000000005</v>
      </c>
      <c r="G31" s="15">
        <f t="shared" si="0"/>
        <v>22.708456185870979</v>
      </c>
      <c r="H31" s="15">
        <f t="shared" si="1"/>
        <v>63.936576456915176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3444.8</v>
      </c>
      <c r="G32" s="15">
        <f t="shared" si="0"/>
        <v>23.780201573933454</v>
      </c>
      <c r="H32" s="15">
        <f t="shared" si="1"/>
        <v>59.982587497823438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403.8</v>
      </c>
      <c r="G33" s="72">
        <f t="shared" si="0"/>
        <v>23.978622327790973</v>
      </c>
      <c r="H33" s="15">
        <f t="shared" si="1"/>
        <v>144.21428571428572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2.2999999999999998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126.9</v>
      </c>
      <c r="G36" s="72"/>
      <c r="H36" s="15">
        <f t="shared" si="1"/>
        <v>1.6290115532734275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1566.2</v>
      </c>
      <c r="G37" s="15">
        <f t="shared" si="0"/>
        <v>42.699018538713197</v>
      </c>
      <c r="H37" s="15">
        <f t="shared" si="1"/>
        <v>47.808302808302813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2063.6999999999998</v>
      </c>
      <c r="G38" s="15">
        <f t="shared" si="0"/>
        <v>71.805845511482246</v>
      </c>
      <c r="H38" s="15">
        <f t="shared" si="1"/>
        <v>101.46017699115045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3045.9</v>
      </c>
      <c r="G39" s="15"/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10992.5</v>
      </c>
      <c r="G40" s="15">
        <f t="shared" si="0"/>
        <v>44.159000522235168</v>
      </c>
      <c r="H40" s="15">
        <f>F40/E40*100</f>
        <v>46.875533039948145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159082.09999999998</v>
      </c>
      <c r="G41" s="123">
        <f t="shared" si="0"/>
        <v>25.646200598102514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591039.29999999993</v>
      </c>
      <c r="E42" s="138">
        <f>E44+E45+E46+E47+E48+E49</f>
        <v>379384</v>
      </c>
      <c r="F42" s="138">
        <f>F44+F45+F46+F47+F48+F49+F43</f>
        <v>105475.5</v>
      </c>
      <c r="G42" s="125">
        <f t="shared" si="0"/>
        <v>17.845767616468144</v>
      </c>
      <c r="H42" s="123">
        <f t="shared" si="1"/>
        <v>27.801778672795901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1466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405981</v>
      </c>
      <c r="E44" s="97">
        <v>226916</v>
      </c>
      <c r="F44" s="97">
        <v>73615.5</v>
      </c>
      <c r="G44" s="15">
        <f t="shared" si="0"/>
        <v>18.132745128466603</v>
      </c>
      <c r="H44" s="41">
        <f t="shared" si="1"/>
        <v>32.441740555976665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179192.6</v>
      </c>
      <c r="E45" s="97">
        <v>128300</v>
      </c>
      <c r="F45" s="97">
        <v>50621</v>
      </c>
      <c r="G45" s="15">
        <f t="shared" si="0"/>
        <v>28.249492445558577</v>
      </c>
      <c r="H45" s="41">
        <f t="shared" si="1"/>
        <v>39.455183164458305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>
        <v>450</v>
      </c>
      <c r="G48" s="15" t="e">
        <f t="shared" si="0"/>
        <v>#DIV/0!</v>
      </c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133.1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1211334.2999999998</v>
      </c>
      <c r="E50" s="125" t="e">
        <f>E41+E42</f>
        <v>#REF!</v>
      </c>
      <c r="F50" s="125">
        <f>F41+F42</f>
        <v>264557.59999999998</v>
      </c>
      <c r="G50" s="123">
        <f t="shared" si="0"/>
        <v>21.840180699910835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-27528.100000000326</v>
      </c>
      <c r="E51" s="93" t="e">
        <f>E50-E65</f>
        <v>#REF!</v>
      </c>
      <c r="F51" s="93">
        <f>F50-F65</f>
        <v>13459.999999999942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119722.2</v>
      </c>
      <c r="E53" s="97"/>
      <c r="F53" s="97">
        <v>27128.3</v>
      </c>
      <c r="G53" s="15">
        <f t="shared" si="0"/>
        <v>22.659373115428885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404.8</v>
      </c>
      <c r="G54" s="15">
        <f t="shared" si="0"/>
        <v>16.155166221016085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3360.8</v>
      </c>
      <c r="E55" s="97"/>
      <c r="F55" s="139">
        <v>716.2</v>
      </c>
      <c r="G55" s="15">
        <f t="shared" si="0"/>
        <v>21.310402285170198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57567.3</v>
      </c>
      <c r="E56" s="97"/>
      <c r="F56" s="139">
        <v>3226.5</v>
      </c>
      <c r="G56" s="15">
        <f t="shared" si="0"/>
        <v>5.6047443600794198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82821</v>
      </c>
      <c r="E57" s="97"/>
      <c r="F57" s="139">
        <v>7823.4</v>
      </c>
      <c r="G57" s="15">
        <f t="shared" si="0"/>
        <v>9.4461549606983741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787694.2</v>
      </c>
      <c r="E59" s="97"/>
      <c r="F59" s="139">
        <v>177251.7</v>
      </c>
      <c r="G59" s="15">
        <f t="shared" si="0"/>
        <v>22.502603167574424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122560.3</v>
      </c>
      <c r="E60" s="97"/>
      <c r="F60" s="139">
        <v>29094.7</v>
      </c>
      <c r="G60" s="15">
        <f t="shared" si="0"/>
        <v>23.739090064237768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57471.6</v>
      </c>
      <c r="E62" s="97"/>
      <c r="F62" s="139">
        <v>5157.7</v>
      </c>
      <c r="G62" s="15">
        <f t="shared" si="0"/>
        <v>8.9743455898217555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>
        <v>221.2</v>
      </c>
      <c r="G63" s="15">
        <f t="shared" si="0"/>
        <v>21.066666666666666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73.099999999999994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1238862.4000000001</v>
      </c>
      <c r="E65" s="142">
        <f>E53+E55+E56+E57+E59+E60+E61+E62+E63+E54+E58+E64</f>
        <v>0</v>
      </c>
      <c r="F65" s="142">
        <f>F53+F55+F56+F57+F59+F60+F61+F62+F63+F54+F58+F64</f>
        <v>251097.60000000003</v>
      </c>
      <c r="G65" s="123">
        <f t="shared" si="0"/>
        <v>20.268401075050789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-27528.100000000326</v>
      </c>
      <c r="E66" s="143" t="e">
        <f>E50-E65</f>
        <v>#REF!</v>
      </c>
      <c r="F66" s="143">
        <f>F50-F65</f>
        <v>13459.999999999942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4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127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128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94890.9</v>
      </c>
      <c r="G8" s="15">
        <f>F8/D8*100</f>
        <v>25.907130003743106</v>
      </c>
      <c r="H8" s="41">
        <f>F8/E8*100</f>
        <v>35.786657876912258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6254.1</v>
      </c>
      <c r="G9" s="15">
        <f t="shared" ref="G9:G64" si="0">F9/D9*100</f>
        <v>23.587648929068465</v>
      </c>
      <c r="H9" s="41">
        <f t="shared" ref="H9:H64" si="1">F9/E9*100</f>
        <v>26.148089305125851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91.5</v>
      </c>
      <c r="G10" s="15">
        <f t="shared" si="0"/>
        <v>32.678571428571431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3299.6</v>
      </c>
      <c r="G11" s="15">
        <f t="shared" si="0"/>
        <v>20.600869087458168</v>
      </c>
      <c r="H11" s="41">
        <f t="shared" si="1"/>
        <v>19.606631410065958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2770</v>
      </c>
      <c r="G12" s="15">
        <f t="shared" si="0"/>
        <v>27.48943095885517</v>
      </c>
      <c r="H12" s="41">
        <f t="shared" si="1"/>
        <v>40.946045824094604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93</v>
      </c>
      <c r="G13" s="15">
        <f t="shared" si="0"/>
        <v>66.004258339247684</v>
      </c>
      <c r="H13" s="41">
        <f t="shared" si="1"/>
        <v>150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1048.3</v>
      </c>
      <c r="G21" s="15">
        <f t="shared" si="0"/>
        <v>22.983994737996053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1048.3</v>
      </c>
      <c r="G22" s="15">
        <f t="shared" si="0"/>
        <v>22.983994737996053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1048.3</v>
      </c>
      <c r="G24" s="15">
        <f t="shared" si="0"/>
        <v>23.110670194003529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6549.3</v>
      </c>
      <c r="G26" s="15">
        <f t="shared" si="0"/>
        <v>26.731836734693875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108742.6</v>
      </c>
      <c r="G28" s="15">
        <f t="shared" si="0"/>
        <v>25.765421328254618</v>
      </c>
      <c r="H28" s="15">
        <f t="shared" si="1"/>
        <v>37.521876311198469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338.9</v>
      </c>
      <c r="G29" s="15">
        <f t="shared" si="0"/>
        <v>24.328786791098349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3188.5000000000005</v>
      </c>
      <c r="G30" s="15">
        <f t="shared" si="0"/>
        <v>21.902046984475891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2790.4</v>
      </c>
      <c r="G31" s="15">
        <f t="shared" si="0"/>
        <v>23.08787026311435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395.8</v>
      </c>
      <c r="G32" s="72">
        <f t="shared" si="0"/>
        <v>23.503562945368174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2.2999999999999998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1490.8</v>
      </c>
      <c r="G36" s="15">
        <f t="shared" si="0"/>
        <v>41.78251121076233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884.4</v>
      </c>
      <c r="G37" s="15">
        <f t="shared" si="0"/>
        <v>39.766187050359711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21743</v>
      </c>
      <c r="E38" s="137">
        <f>E29+E30+E35+E36+E37</f>
        <v>0</v>
      </c>
      <c r="F38" s="137">
        <f>F29+F30+F35+F36+F37</f>
        <v>5902.6</v>
      </c>
      <c r="G38" s="15">
        <f t="shared" si="0"/>
        <v>27.1471278112496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443791.6</v>
      </c>
      <c r="E40" s="125">
        <f>E28+E38+E39</f>
        <v>289811.20000000001</v>
      </c>
      <c r="F40" s="125">
        <f>F28+F38+F39</f>
        <v>114645.20000000001</v>
      </c>
      <c r="G40" s="123">
        <f t="shared" si="0"/>
        <v>25.8331162644809</v>
      </c>
      <c r="H40" s="123">
        <f t="shared" si="1"/>
        <v>39.558581586909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664234.20000000007</v>
      </c>
      <c r="E41" s="138">
        <f>E42+E43+E44+E45+E46+E47+E48</f>
        <v>454103</v>
      </c>
      <c r="F41" s="138">
        <f>F42+F43+F44+F45+F46+F47+F48</f>
        <v>118743</v>
      </c>
      <c r="G41" s="123">
        <f t="shared" si="0"/>
        <v>17.876676630019954</v>
      </c>
      <c r="H41" s="123">
        <f t="shared" si="1"/>
        <v>26.148913352257086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1466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405981</v>
      </c>
      <c r="E43" s="97">
        <v>226916</v>
      </c>
      <c r="F43" s="97">
        <v>73615.5</v>
      </c>
      <c r="G43" s="15">
        <f>F43/D43*100</f>
        <v>18.132745128466603</v>
      </c>
      <c r="H43" s="41">
        <f t="shared" si="1"/>
        <v>32.441740555976665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179192.6</v>
      </c>
      <c r="E44" s="97">
        <v>128300</v>
      </c>
      <c r="F44" s="97">
        <v>50621</v>
      </c>
      <c r="G44" s="15">
        <f>F44/D44*100</f>
        <v>28.249492445558577</v>
      </c>
      <c r="H44" s="41">
        <f t="shared" si="1"/>
        <v>39.455183164458305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73194.899999999994</v>
      </c>
      <c r="E45" s="97">
        <v>97974</v>
      </c>
      <c r="F45" s="97">
        <v>13717</v>
      </c>
      <c r="G45" s="15">
        <f>F45/D45*100</f>
        <v>18.740376720235975</v>
      </c>
      <c r="H45" s="41">
        <f t="shared" si="1"/>
        <v>14.00065323453161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133.6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1108025.8</v>
      </c>
      <c r="E49" s="125">
        <f t="shared" si="2"/>
        <v>743914.2</v>
      </c>
      <c r="F49" s="125">
        <f t="shared" si="2"/>
        <v>233388.2</v>
      </c>
      <c r="G49" s="123">
        <f>F49/D49*100</f>
        <v>21.06342650144067</v>
      </c>
      <c r="H49" s="123">
        <f t="shared" si="2"/>
        <v>65.707494939166082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-8216.1999999999534</v>
      </c>
      <c r="E50" s="93">
        <f>E49-E64</f>
        <v>743914.2</v>
      </c>
      <c r="F50" s="93">
        <f>F49-F64</f>
        <v>-3079.3000000000175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78825.399999999994</v>
      </c>
      <c r="E52" s="97"/>
      <c r="F52" s="97">
        <v>17205</v>
      </c>
      <c r="G52" s="15">
        <f t="shared" si="0"/>
        <v>21.826720828565414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626.4</v>
      </c>
      <c r="G53" s="15">
        <f t="shared" si="0"/>
        <v>24.999002274813424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3150.4</v>
      </c>
      <c r="E54" s="97"/>
      <c r="F54" s="139">
        <v>701.2</v>
      </c>
      <c r="G54" s="15">
        <f t="shared" si="0"/>
        <v>22.257491112239716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27570.9</v>
      </c>
      <c r="E55" s="97"/>
      <c r="F55" s="139">
        <v>1.3</v>
      </c>
      <c r="G55" s="15">
        <f t="shared" si="0"/>
        <v>4.7151163001570495E-3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14659.7</v>
      </c>
      <c r="E56" s="97"/>
      <c r="F56" s="139">
        <v>600</v>
      </c>
      <c r="G56" s="15">
        <f t="shared" si="0"/>
        <v>4.0928531961772752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787694.2</v>
      </c>
      <c r="E58" s="97"/>
      <c r="F58" s="139">
        <v>177251.7</v>
      </c>
      <c r="G58" s="15">
        <f t="shared" si="0"/>
        <v>22.502603167574424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122560.3</v>
      </c>
      <c r="E59" s="97"/>
      <c r="F59" s="139">
        <v>29094.7</v>
      </c>
      <c r="G59" s="15">
        <f t="shared" si="0"/>
        <v>23.739090064237768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57471.6</v>
      </c>
      <c r="E61" s="97"/>
      <c r="F61" s="139">
        <v>5157.7</v>
      </c>
      <c r="G61" s="15">
        <f t="shared" si="0"/>
        <v>8.9743455898217555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1050</v>
      </c>
      <c r="E62" s="140"/>
      <c r="F62" s="139">
        <v>221.2</v>
      </c>
      <c r="G62" s="15">
        <f t="shared" si="0"/>
        <v>21.066666666666666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16717.599999999999</v>
      </c>
      <c r="E63" s="140"/>
      <c r="F63" s="141">
        <v>5608.3</v>
      </c>
      <c r="G63" s="15">
        <f t="shared" si="0"/>
        <v>33.547279513805812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1116242</v>
      </c>
      <c r="E64" s="142">
        <f>E52+E54+E55+E56+E58+E59+E60+E61+E62+E53+E57+E63</f>
        <v>0</v>
      </c>
      <c r="F64" s="142">
        <f>F52+F54+F55+F56+F58+F59+F60+F61+F62+F53+F57+F63</f>
        <v>236467.50000000003</v>
      </c>
      <c r="G64" s="123">
        <f t="shared" si="0"/>
        <v>21.18425036864766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-8216.1999999999534</v>
      </c>
      <c r="E65" s="143">
        <f>E49-E64</f>
        <v>743914.2</v>
      </c>
      <c r="F65" s="143">
        <f>F49-F64</f>
        <v>-3079.3000000000175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4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127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129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12808.8</v>
      </c>
      <c r="G9" s="15">
        <f>F9/D9*100</f>
        <v>24.983372115476509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53.5</v>
      </c>
      <c r="G10" s="15">
        <f t="shared" ref="G10:G59" si="0">F10/D10*100</f>
        <v>87.704918032786878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53.5</v>
      </c>
      <c r="G11" s="15">
        <f t="shared" si="0"/>
        <v>87.704918032786878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10739.300000000001</v>
      </c>
      <c r="G15" s="15">
        <f t="shared" si="0"/>
        <v>19.989725281577545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607.1</v>
      </c>
      <c r="G16" s="15">
        <f t="shared" si="0"/>
        <v>4.7274935951845132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21</v>
      </c>
      <c r="G17" s="15">
        <f t="shared" si="0"/>
        <v>15.909090909090908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10111.200000000001</v>
      </c>
      <c r="G18" s="15">
        <f t="shared" si="0"/>
        <v>24.812638956373224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23601.599999999999</v>
      </c>
      <c r="G26" s="15">
        <f t="shared" si="0"/>
        <v>22.466074719383482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654.29999999999995</v>
      </c>
      <c r="G28" s="15">
        <f t="shared" si="0"/>
        <v>27.262499999999999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654.29999999999995</v>
      </c>
      <c r="G29" s="15">
        <f t="shared" si="0"/>
        <v>27.262499999999999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75.400000000000006</v>
      </c>
      <c r="G33" s="15">
        <f t="shared" si="0"/>
        <v>75.400000000000006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682</v>
      </c>
      <c r="G34" s="15">
        <f t="shared" si="0"/>
        <v>104.92307692307692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1411.6999999999998</v>
      </c>
      <c r="G35" s="15">
        <f t="shared" si="0"/>
        <v>44.815873015873009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25013.3</v>
      </c>
      <c r="G37" s="123">
        <f t="shared" si="0"/>
        <v>23.116712444225929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2664.1</v>
      </c>
      <c r="E38" s="147" t="e">
        <f>E40+#REF!+E41+E42+E43+E44+E45+E39</f>
        <v>#REF!</v>
      </c>
      <c r="F38" s="147">
        <f>F40+F41+F42+F43+F44+F45+F39</f>
        <v>799</v>
      </c>
      <c r="G38" s="123">
        <f t="shared" si="0"/>
        <v>29.991366690439548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799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/>
      <c r="E42" s="145"/>
      <c r="F42" s="145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/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110868.5</v>
      </c>
      <c r="E46" s="122" t="e">
        <f>E37+E38</f>
        <v>#REF!</v>
      </c>
      <c r="F46" s="122">
        <f>F37+F38</f>
        <v>25812.3</v>
      </c>
      <c r="G46" s="125">
        <f t="shared" si="0"/>
        <v>23.281906041842362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-7281.8000000000029</v>
      </c>
      <c r="E47" s="99" t="e">
        <f>E46-E61</f>
        <v>#REF!</v>
      </c>
      <c r="F47" s="99">
        <f>F46-F61</f>
        <v>9826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5227.3</v>
      </c>
      <c r="E49" s="145"/>
      <c r="F49" s="145">
        <v>1229.4000000000001</v>
      </c>
      <c r="G49" s="15">
        <f t="shared" si="0"/>
        <v>23.518833814780098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29818.5</v>
      </c>
      <c r="E52" s="145"/>
      <c r="F52" s="148">
        <v>3170.2</v>
      </c>
      <c r="G52" s="15">
        <f t="shared" si="0"/>
        <v>10.631654845146468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41660.199999999997</v>
      </c>
      <c r="E53" s="145"/>
      <c r="F53" s="148">
        <v>2595.6999999999998</v>
      </c>
      <c r="G53" s="15">
        <f t="shared" si="0"/>
        <v>6.2306469964138431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8991</v>
      </c>
      <c r="G56" s="15">
        <f t="shared" si="0"/>
        <v>21.694177486409469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118150.3</v>
      </c>
      <c r="E61" s="151">
        <f>E49+E51+E52+E53+E55+E56+E57+E58+E59+E50+E54+E60</f>
        <v>0</v>
      </c>
      <c r="F61" s="151">
        <f>F49+F51+F52+F53+F55+F56+F57+F58+F59+F50+F54+F60</f>
        <v>15986.3</v>
      </c>
      <c r="G61" s="125">
        <f>F61/D61*100</f>
        <v>13.530477705092581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-7281.8000000000029</v>
      </c>
      <c r="E62" s="152" t="e">
        <f>E46-E61</f>
        <v>#REF!</v>
      </c>
      <c r="F62" s="152">
        <f>F46-F61</f>
        <v>9826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4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1" orientation="portrait" verticalDpi="0" r:id="rId1"/>
  <rowBreaks count="1" manualBreakCount="1">
    <brk id="6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1" workbookViewId="0">
      <selection activeCell="A41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4.28515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130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131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146985.60000000001</v>
      </c>
      <c r="G9" s="15">
        <f>F9/D9*100</f>
        <v>34.768671067975866</v>
      </c>
      <c r="H9" s="41">
        <f>F9/E9*100</f>
        <v>55.43338065117598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12693.1</v>
      </c>
      <c r="G10" s="15">
        <f t="shared" ref="G10:G65" si="0">F10/D10*100</f>
        <v>47.372919310293348</v>
      </c>
      <c r="H10" s="41">
        <f t="shared" ref="H10:H65" si="1">F10/E10*100</f>
        <v>53.069236558240661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251.3</v>
      </c>
      <c r="G11" s="15">
        <f t="shared" si="0"/>
        <v>44.875000000000007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6562.8</v>
      </c>
      <c r="G12" s="15">
        <f t="shared" si="0"/>
        <v>40.976523476523482</v>
      </c>
      <c r="H12" s="41">
        <f t="shared" si="1"/>
        <v>38.996969516905345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5763.5</v>
      </c>
      <c r="G13" s="15">
        <f t="shared" si="0"/>
        <v>57.194601567926959</v>
      </c>
      <c r="H13" s="41">
        <f t="shared" si="1"/>
        <v>85.195861049519579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>
        <v>115.5</v>
      </c>
      <c r="G14" s="15">
        <f t="shared" si="0"/>
        <v>81.914893617021278</v>
      </c>
      <c r="H14" s="41">
        <f t="shared" si="1"/>
        <v>186.29032258064515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37306.199999999997</v>
      </c>
      <c r="G15" s="15">
        <f t="shared" si="0"/>
        <v>32.049173990361069</v>
      </c>
      <c r="H15" s="41">
        <f t="shared" si="1"/>
        <v>78.498053655970537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950.5</v>
      </c>
      <c r="G16" s="15">
        <f t="shared" si="0"/>
        <v>5.8474315595201478</v>
      </c>
      <c r="H16" s="41">
        <f t="shared" si="1"/>
        <v>129.14402173913044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28</v>
      </c>
      <c r="G20" s="15">
        <f t="shared" si="0"/>
        <v>21.212121212121211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36327.699999999997</v>
      </c>
      <c r="G21" s="15">
        <f t="shared" si="0"/>
        <v>36.321888497840341</v>
      </c>
      <c r="H21" s="62">
        <f t="shared" si="1"/>
        <v>77.641539678129462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1525.1</v>
      </c>
      <c r="G22" s="15">
        <f t="shared" si="0"/>
        <v>32.093855218855218</v>
      </c>
      <c r="H22" s="62">
        <f>F22/E22*100</f>
        <v>31.458333333333332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1525.1</v>
      </c>
      <c r="G23" s="15">
        <f t="shared" si="0"/>
        <v>32.093855218855218</v>
      </c>
      <c r="H23" s="62">
        <f>F23/E23*100</f>
        <v>31.458333333333332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55</v>
      </c>
      <c r="G24" s="15">
        <f t="shared" si="0"/>
        <v>28.795811518324609</v>
      </c>
      <c r="H24" s="41">
        <f>F24/E24*100</f>
        <v>30.555555555555557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1470.1</v>
      </c>
      <c r="G25" s="15">
        <f t="shared" si="0"/>
        <v>32.409611992945322</v>
      </c>
      <c r="H25" s="41">
        <f t="shared" si="1"/>
        <v>31.54044196524351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8620.6</v>
      </c>
      <c r="G27" s="15">
        <f t="shared" si="0"/>
        <v>35.186122448979596</v>
      </c>
      <c r="H27" s="15">
        <f t="shared" si="1"/>
        <v>65.292736499280466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>
        <v>1</v>
      </c>
      <c r="G28" s="15">
        <f t="shared" si="0"/>
        <v>0.5</v>
      </c>
      <c r="H28" s="41">
        <f t="shared" si="1"/>
        <v>0.40160642570281119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207131.60000000003</v>
      </c>
      <c r="G29" s="15">
        <f t="shared" si="0"/>
        <v>34.788529430536016</v>
      </c>
      <c r="H29" s="15">
        <f t="shared" si="1"/>
        <v>58.363337073351893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589.6</v>
      </c>
      <c r="G30" s="15">
        <f t="shared" si="0"/>
        <v>42.325915290739417</v>
      </c>
      <c r="H30" s="15">
        <f t="shared" si="1"/>
        <v>13.624809354346723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5595.9</v>
      </c>
      <c r="G31" s="15">
        <f t="shared" si="0"/>
        <v>32.998584738766361</v>
      </c>
      <c r="H31" s="15">
        <f t="shared" si="1"/>
        <v>92.908849410592723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5019.3999999999996</v>
      </c>
      <c r="G32" s="15">
        <f t="shared" si="0"/>
        <v>34.650006903216898</v>
      </c>
      <c r="H32" s="15">
        <f t="shared" si="1"/>
        <v>87.400313425039172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569.79999999999995</v>
      </c>
      <c r="G33" s="72">
        <f t="shared" si="0"/>
        <v>33.836104513064129</v>
      </c>
      <c r="H33" s="15">
        <f t="shared" si="1"/>
        <v>203.49999999999997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6.7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275.89999999999998</v>
      </c>
      <c r="G36" s="72"/>
      <c r="H36" s="15">
        <f t="shared" si="1"/>
        <v>3.5417201540436456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3923.4</v>
      </c>
      <c r="E37" s="93">
        <v>3276</v>
      </c>
      <c r="F37" s="93">
        <v>2171</v>
      </c>
      <c r="G37" s="15">
        <f t="shared" si="0"/>
        <v>55.334658714380382</v>
      </c>
      <c r="H37" s="15">
        <f t="shared" si="1"/>
        <v>66.269841269841265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2150.9</v>
      </c>
      <c r="G38" s="15">
        <f t="shared" si="0"/>
        <v>74.839944328462082</v>
      </c>
      <c r="H38" s="15">
        <f t="shared" si="1"/>
        <v>105.74729596853491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3232.5</v>
      </c>
      <c r="G39" s="15"/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25148.400000000001</v>
      </c>
      <c r="E40" s="137">
        <f t="shared" si="2"/>
        <v>23450.400000000001</v>
      </c>
      <c r="F40" s="137">
        <f t="shared" si="2"/>
        <v>14015.8</v>
      </c>
      <c r="G40" s="15">
        <f t="shared" si="0"/>
        <v>55.732372636032501</v>
      </c>
      <c r="H40" s="15">
        <f>F40/E40*100</f>
        <v>59.767850441783501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620550.40000000002</v>
      </c>
      <c r="E41" s="125" t="e">
        <f>E29+E40+#REF!</f>
        <v>#REF!</v>
      </c>
      <c r="F41" s="125">
        <f>F29+F40</f>
        <v>221147.40000000002</v>
      </c>
      <c r="G41" s="123">
        <f t="shared" si="0"/>
        <v>35.637298759294978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596626.89999999991</v>
      </c>
      <c r="E42" s="138">
        <f>E44+E45+E46+E47+E48+E49</f>
        <v>379384</v>
      </c>
      <c r="F42" s="138">
        <f>F44+F45+F46+F47+F48+F49+F43</f>
        <v>208971.6</v>
      </c>
      <c r="G42" s="125">
        <f t="shared" si="0"/>
        <v>35.025507565951195</v>
      </c>
      <c r="H42" s="123">
        <f t="shared" si="1"/>
        <v>55.081816839929999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2199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405981</v>
      </c>
      <c r="E44" s="97">
        <v>226916</v>
      </c>
      <c r="F44" s="97">
        <v>140937.60000000001</v>
      </c>
      <c r="G44" s="15">
        <f t="shared" si="0"/>
        <v>34.715319189814302</v>
      </c>
      <c r="H44" s="41">
        <f t="shared" si="1"/>
        <v>62.11003190607979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184299.1</v>
      </c>
      <c r="E45" s="97">
        <v>128300</v>
      </c>
      <c r="F45" s="97">
        <v>86164</v>
      </c>
      <c r="G45" s="15">
        <f t="shared" si="0"/>
        <v>46.752263033297503</v>
      </c>
      <c r="H45" s="41">
        <f t="shared" si="1"/>
        <v>67.15822291504287</v>
      </c>
    </row>
    <row r="46" spans="1:10" ht="15" x14ac:dyDescent="0.25">
      <c r="A46" s="16"/>
      <c r="B46" s="17" t="s">
        <v>38</v>
      </c>
      <c r="C46" s="139"/>
      <c r="D46" s="139">
        <v>31.1</v>
      </c>
      <c r="E46" s="97">
        <v>23255</v>
      </c>
      <c r="F46" s="97">
        <v>31.1</v>
      </c>
      <c r="G46" s="15">
        <f t="shared" si="0"/>
        <v>100</v>
      </c>
      <c r="H46" s="41">
        <f t="shared" si="1"/>
        <v>0.13373468071382499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-20810.099999999999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>
        <v>450</v>
      </c>
      <c r="E48" s="97">
        <v>0</v>
      </c>
      <c r="F48" s="97">
        <v>450</v>
      </c>
      <c r="G48" s="15">
        <f t="shared" si="0"/>
        <v>100</v>
      </c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/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1217177.2999999998</v>
      </c>
      <c r="E50" s="125" t="e">
        <f>E41+E42</f>
        <v>#REF!</v>
      </c>
      <c r="F50" s="125">
        <f>F41+F42</f>
        <v>430119</v>
      </c>
      <c r="G50" s="123">
        <f t="shared" si="0"/>
        <v>35.337415510460154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-41876.199999999953</v>
      </c>
      <c r="E51" s="93" t="e">
        <f>E50-E65</f>
        <v>#REF!</v>
      </c>
      <c r="F51" s="93">
        <f>F50-F65</f>
        <v>52707.20000000007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133415.79999999999</v>
      </c>
      <c r="E53" s="97"/>
      <c r="F53" s="97">
        <v>37494.5</v>
      </c>
      <c r="G53" s="15">
        <f t="shared" si="0"/>
        <v>28.103492989585945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>
        <v>641.5</v>
      </c>
      <c r="G54" s="15">
        <f t="shared" si="0"/>
        <v>25.601628287504489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3360.8</v>
      </c>
      <c r="E55" s="97"/>
      <c r="F55" s="139">
        <v>913.7</v>
      </c>
      <c r="G55" s="15">
        <f t="shared" si="0"/>
        <v>27.186979290645084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58827.9</v>
      </c>
      <c r="E56" s="97"/>
      <c r="F56" s="139">
        <v>4988.5</v>
      </c>
      <c r="G56" s="15">
        <f t="shared" si="0"/>
        <v>8.4798199493777613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86314.8</v>
      </c>
      <c r="E57" s="97"/>
      <c r="F57" s="139">
        <v>15977.4</v>
      </c>
      <c r="G57" s="15">
        <f t="shared" si="0"/>
        <v>18.510614633875068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3172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761360.6</v>
      </c>
      <c r="E59" s="97"/>
      <c r="F59" s="139">
        <v>262230.09999999998</v>
      </c>
      <c r="G59" s="15">
        <f t="shared" si="0"/>
        <v>34.442299746007343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123115.7</v>
      </c>
      <c r="E60" s="97"/>
      <c r="F60" s="139">
        <v>40437.300000000003</v>
      </c>
      <c r="G60" s="15">
        <f t="shared" si="0"/>
        <v>32.844958035408972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>
        <v>283.7</v>
      </c>
      <c r="G61" s="15">
        <f t="shared" si="0"/>
        <v>32.828049062716964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57584.4</v>
      </c>
      <c r="E62" s="97"/>
      <c r="F62" s="139">
        <v>10422.5</v>
      </c>
      <c r="G62" s="15">
        <f t="shared" si="0"/>
        <v>18.099520008891297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28458.5</v>
      </c>
      <c r="E63" s="140"/>
      <c r="F63" s="139">
        <v>3949.5</v>
      </c>
      <c r="G63" s="15">
        <f t="shared" si="0"/>
        <v>13.8781032029095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73.099999999999994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1259053.4999999998</v>
      </c>
      <c r="E65" s="142">
        <f>E53+E55+E56+E57+E59+E60+E61+E62+E63+E54+E58+E64</f>
        <v>0</v>
      </c>
      <c r="F65" s="142">
        <f>F53+F55+F56+F57+F59+F60+F61+F62+F63+F54+F58+F64</f>
        <v>377411.79999999993</v>
      </c>
      <c r="G65" s="123">
        <f t="shared" si="0"/>
        <v>29.975835022101922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-41876.199999999953</v>
      </c>
      <c r="E66" s="143" t="e">
        <f>E50-E65</f>
        <v>#REF!</v>
      </c>
      <c r="F66" s="143">
        <f>F50-F65</f>
        <v>52707.20000000007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55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68" orientation="portrait" verticalDpi="0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130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131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127599.1</v>
      </c>
      <c r="G8" s="15">
        <f>F8/D8*100</f>
        <v>34.837128450258319</v>
      </c>
      <c r="H8" s="41">
        <f>F8/E8*100</f>
        <v>48.122057405946364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12567.4</v>
      </c>
      <c r="G9" s="15">
        <f t="shared" ref="G9:G64" si="0">F9/D9*100</f>
        <v>47.398573599906456</v>
      </c>
      <c r="H9" s="41">
        <f t="shared" ref="H9:H64" si="1">F9/E9*100</f>
        <v>52.543690944058866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125.7</v>
      </c>
      <c r="G10" s="15">
        <f t="shared" si="0"/>
        <v>44.892857142857146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6562.8</v>
      </c>
      <c r="G11" s="15">
        <f t="shared" si="0"/>
        <v>40.974476799360673</v>
      </c>
      <c r="H11" s="41">
        <f t="shared" si="1"/>
        <v>38.996969516905345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5763.5</v>
      </c>
      <c r="G12" s="15">
        <f t="shared" si="0"/>
        <v>57.196871960780413</v>
      </c>
      <c r="H12" s="41">
        <f t="shared" si="1"/>
        <v>85.195861049519579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115.4</v>
      </c>
      <c r="G13" s="15">
        <f t="shared" si="0"/>
        <v>81.902058197303049</v>
      </c>
      <c r="H13" s="41">
        <f t="shared" si="1"/>
        <v>186.12903225806451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1470.2</v>
      </c>
      <c r="G21" s="15">
        <f t="shared" si="0"/>
        <v>32.234159175619382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1470.2</v>
      </c>
      <c r="G22" s="15">
        <f t="shared" si="0"/>
        <v>32.234159175619382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1470.2</v>
      </c>
      <c r="G24" s="15">
        <f t="shared" si="0"/>
        <v>32.41181657848324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8620.6</v>
      </c>
      <c r="G26" s="15">
        <f t="shared" si="0"/>
        <v>35.186122448979596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>
        <v>1</v>
      </c>
      <c r="G27" s="15">
        <f t="shared" si="0"/>
        <v>0.5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150258.30000000002</v>
      </c>
      <c r="G28" s="15">
        <f t="shared" si="0"/>
        <v>35.602132076732403</v>
      </c>
      <c r="H28" s="15">
        <f t="shared" si="1"/>
        <v>51.846961056025442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589.6</v>
      </c>
      <c r="G29" s="15">
        <f t="shared" si="0"/>
        <v>42.325915290739417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4669.4999999999991</v>
      </c>
      <c r="G30" s="15">
        <f t="shared" si="0"/>
        <v>32.075147685121571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4125.3999999999996</v>
      </c>
      <c r="G31" s="15">
        <f t="shared" si="0"/>
        <v>34.133708422968724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537.4</v>
      </c>
      <c r="G32" s="72">
        <f t="shared" si="0"/>
        <v>31.912114014251781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6.7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3823.4</v>
      </c>
      <c r="E36" s="93"/>
      <c r="F36" s="93">
        <v>1960.9</v>
      </c>
      <c r="G36" s="15">
        <f t="shared" si="0"/>
        <v>51.286812784432698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1064.8</v>
      </c>
      <c r="G37" s="15">
        <f t="shared" si="0"/>
        <v>47.877697841726615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21998.400000000001</v>
      </c>
      <c r="E38" s="137">
        <f>E29+E30+E35+E36+E37</f>
        <v>0</v>
      </c>
      <c r="F38" s="137">
        <f>F29+F30+F35+F36+F37</f>
        <v>8284.7999999999993</v>
      </c>
      <c r="G38" s="15">
        <f t="shared" si="0"/>
        <v>37.66092079423958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444047</v>
      </c>
      <c r="E40" s="125">
        <f>E28+E38+E39</f>
        <v>289811.20000000001</v>
      </c>
      <c r="F40" s="125">
        <f>F28+F38+F39</f>
        <v>158543.1</v>
      </c>
      <c r="G40" s="123">
        <f t="shared" si="0"/>
        <v>35.704125914599132</v>
      </c>
      <c r="H40" s="123">
        <f t="shared" si="1"/>
        <v>54.705649747145721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669371.80000000005</v>
      </c>
      <c r="E41" s="138">
        <f>E42+E43+E44+E45+E46+E47+E48</f>
        <v>454103</v>
      </c>
      <c r="F41" s="138">
        <f>F42+F43+F44+F45+F46+F47+F48</f>
        <v>230133.1</v>
      </c>
      <c r="G41" s="123">
        <f t="shared" si="0"/>
        <v>34.380459409852634</v>
      </c>
      <c r="H41" s="123">
        <f t="shared" si="1"/>
        <v>50.678612561467332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2199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405981</v>
      </c>
      <c r="E43" s="97">
        <v>226916</v>
      </c>
      <c r="F43" s="97">
        <v>140937.60000000001</v>
      </c>
      <c r="G43" s="15">
        <f>F43/D43*100</f>
        <v>34.715319189814302</v>
      </c>
      <c r="H43" s="41">
        <f t="shared" si="1"/>
        <v>62.11003190607979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184299.1</v>
      </c>
      <c r="E44" s="97">
        <v>128300</v>
      </c>
      <c r="F44" s="97">
        <v>86164</v>
      </c>
      <c r="G44" s="15">
        <f>F44/D44*100</f>
        <v>46.752263033297503</v>
      </c>
      <c r="H44" s="41">
        <f t="shared" si="1"/>
        <v>67.15822291504287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73226</v>
      </c>
      <c r="E45" s="97">
        <v>97974</v>
      </c>
      <c r="F45" s="97">
        <v>21642.1</v>
      </c>
      <c r="G45" s="15">
        <f>F45/D45*100</f>
        <v>29.555212629393928</v>
      </c>
      <c r="H45" s="41">
        <f t="shared" si="1"/>
        <v>22.089636025884417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-20809.599999999999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/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1113418.8</v>
      </c>
      <c r="E49" s="125">
        <f t="shared" si="2"/>
        <v>743914.2</v>
      </c>
      <c r="F49" s="125">
        <f t="shared" si="2"/>
        <v>388676.2</v>
      </c>
      <c r="G49" s="123">
        <f>F49/D49*100</f>
        <v>34.908356136972003</v>
      </c>
      <c r="H49" s="123">
        <f t="shared" si="2"/>
        <v>105.38426230861305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-18584.5</v>
      </c>
      <c r="E50" s="93">
        <f>E49-E64</f>
        <v>743914.2</v>
      </c>
      <c r="F50" s="93">
        <f>F49-F64</f>
        <v>34429.800000000047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85889.600000000006</v>
      </c>
      <c r="E52" s="97"/>
      <c r="F52" s="97">
        <v>23587.3</v>
      </c>
      <c r="G52" s="15">
        <f t="shared" si="0"/>
        <v>27.462347012909593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1252.9000000000001</v>
      </c>
      <c r="G53" s="15">
        <f t="shared" si="0"/>
        <v>50.001995450373158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3150.4</v>
      </c>
      <c r="E54" s="97"/>
      <c r="F54" s="139">
        <v>878.7</v>
      </c>
      <c r="G54" s="15">
        <f t="shared" si="0"/>
        <v>27.891696292534281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27570.9</v>
      </c>
      <c r="E55" s="97"/>
      <c r="F55" s="139">
        <v>1.3</v>
      </c>
      <c r="G55" s="15">
        <f t="shared" si="0"/>
        <v>4.7151163001570495E-3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15259.6</v>
      </c>
      <c r="E56" s="97"/>
      <c r="F56" s="139">
        <v>4155</v>
      </c>
      <c r="G56" s="15">
        <f t="shared" si="0"/>
        <v>27.22876091116412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761360.6</v>
      </c>
      <c r="E58" s="97"/>
      <c r="F58" s="139">
        <v>262230.09999999998</v>
      </c>
      <c r="G58" s="15">
        <f t="shared" si="0"/>
        <v>34.442299746007343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123115.7</v>
      </c>
      <c r="E59" s="97"/>
      <c r="F59" s="139">
        <v>40437.300000000003</v>
      </c>
      <c r="G59" s="15">
        <f t="shared" si="0"/>
        <v>32.844958035408972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>
        <v>283.7</v>
      </c>
      <c r="G60" s="15">
        <f t="shared" si="0"/>
        <v>32.828049062716964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57584.4</v>
      </c>
      <c r="E61" s="97"/>
      <c r="F61" s="139">
        <v>10422.5</v>
      </c>
      <c r="G61" s="15">
        <f t="shared" si="0"/>
        <v>18.099520008891297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28458.6</v>
      </c>
      <c r="E62" s="140"/>
      <c r="F62" s="139">
        <v>3949.5</v>
      </c>
      <c r="G62" s="15">
        <f t="shared" si="0"/>
        <v>13.878054436971601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23071.599999999999</v>
      </c>
      <c r="E63" s="140"/>
      <c r="F63" s="141">
        <v>7048.1</v>
      </c>
      <c r="G63" s="15">
        <f t="shared" si="0"/>
        <v>30.548813259591885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1132003.3</v>
      </c>
      <c r="E64" s="142">
        <f>E52+E54+E55+E56+E58+E59+E60+E61+E62+E53+E57+E63</f>
        <v>0</v>
      </c>
      <c r="F64" s="142">
        <f>F52+F54+F55+F56+F58+F59+F60+F61+F62+F53+F57+F63</f>
        <v>354246.39999999997</v>
      </c>
      <c r="G64" s="123">
        <f t="shared" si="0"/>
        <v>31.293760362712717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-18584.5</v>
      </c>
      <c r="E65" s="143">
        <f>E49-E64</f>
        <v>743914.2</v>
      </c>
      <c r="F65" s="143">
        <f>F49-F64</f>
        <v>34429.800000000047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5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12" workbookViewId="0">
      <selection activeCell="A12" sqref="A12:H13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0.85546875" customWidth="1"/>
    <col min="5" max="5" width="11.42578125" hidden="1" customWidth="1"/>
    <col min="6" max="6" width="13.42578125" customWidth="1"/>
    <col min="7" max="7" width="13.5703125" customWidth="1"/>
    <col min="8" max="8" width="0.2851562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59" t="s">
        <v>71</v>
      </c>
      <c r="B12" s="160"/>
      <c r="C12" s="160"/>
      <c r="D12" s="160"/>
      <c r="E12" s="160"/>
      <c r="F12" s="160"/>
      <c r="G12" s="160"/>
      <c r="H12" s="160"/>
    </row>
    <row r="13" spans="1:8" ht="15" customHeight="1" x14ac:dyDescent="0.2">
      <c r="A13" s="161" t="s">
        <v>85</v>
      </c>
      <c r="B13" s="162"/>
      <c r="C13" s="162"/>
      <c r="D13" s="162"/>
      <c r="E13" s="162"/>
      <c r="F13" s="162"/>
      <c r="G13" s="162"/>
      <c r="H13" s="162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63" t="s">
        <v>77</v>
      </c>
      <c r="D15" s="163" t="s">
        <v>78</v>
      </c>
      <c r="E15" s="163" t="s">
        <v>84</v>
      </c>
      <c r="F15" s="163" t="s">
        <v>86</v>
      </c>
      <c r="G15" s="6" t="s">
        <v>2</v>
      </c>
      <c r="H15" s="7"/>
    </row>
    <row r="16" spans="1:8" ht="14.25" customHeight="1" x14ac:dyDescent="0.2">
      <c r="A16" s="8"/>
      <c r="B16" s="59"/>
      <c r="C16" s="164"/>
      <c r="D16" s="164"/>
      <c r="E16" s="164"/>
      <c r="F16" s="164"/>
      <c r="G16" s="166" t="s">
        <v>63</v>
      </c>
      <c r="H16" s="163" t="s">
        <v>64</v>
      </c>
    </row>
    <row r="17" spans="1:23" ht="39.75" customHeight="1" thickBot="1" x14ac:dyDescent="0.25">
      <c r="A17" s="8"/>
      <c r="B17" s="59"/>
      <c r="C17" s="165"/>
      <c r="D17" s="165"/>
      <c r="E17" s="165"/>
      <c r="F17" s="165"/>
      <c r="G17" s="167"/>
      <c r="H17" s="165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1" si="0">D18-C18</f>
        <v>0</v>
      </c>
    </row>
    <row r="19" spans="1:23" ht="14.25" x14ac:dyDescent="0.2">
      <c r="A19" s="13">
        <v>1</v>
      </c>
      <c r="B19" s="14" t="s">
        <v>4</v>
      </c>
      <c r="C19" s="99">
        <v>376122.2</v>
      </c>
      <c r="D19" s="99">
        <v>366913</v>
      </c>
      <c r="E19" s="99">
        <v>265157.2</v>
      </c>
      <c r="F19" s="15">
        <v>367176</v>
      </c>
      <c r="G19" s="15">
        <f>F19/D19*100</f>
        <v>100.07167911739295</v>
      </c>
      <c r="H19" s="41">
        <f>F19/E19*100</f>
        <v>138.47483681378444</v>
      </c>
      <c r="I19" s="79">
        <f t="shared" si="0"/>
        <v>-9209.2000000000116</v>
      </c>
    </row>
    <row r="20" spans="1:23" ht="14.25" x14ac:dyDescent="0.2">
      <c r="A20" s="13">
        <v>2</v>
      </c>
      <c r="B20" s="14" t="s">
        <v>5</v>
      </c>
      <c r="C20" s="15">
        <f>C21+C22+C23+C24</f>
        <v>31779</v>
      </c>
      <c r="D20" s="15">
        <f>D21+D22+D23+D24</f>
        <v>29807</v>
      </c>
      <c r="E20" s="15">
        <f>E21+E22+E23+E24</f>
        <v>23918</v>
      </c>
      <c r="F20" s="15">
        <f>F21+F22+F23+F24</f>
        <v>29575</v>
      </c>
      <c r="G20" s="15">
        <f t="shared" ref="G20:G78" si="1">F20/D20*100</f>
        <v>99.22165934176536</v>
      </c>
      <c r="H20" s="41">
        <f t="shared" ref="H20:H78" si="2">F20/E20*100</f>
        <v>123.65164311397274</v>
      </c>
      <c r="I20" s="79">
        <f t="shared" si="0"/>
        <v>-1972</v>
      </c>
    </row>
    <row r="21" spans="1:23" ht="15" x14ac:dyDescent="0.25">
      <c r="A21" s="16"/>
      <c r="B21" s="17" t="s">
        <v>6</v>
      </c>
      <c r="C21" s="18">
        <v>262</v>
      </c>
      <c r="D21" s="18">
        <v>340</v>
      </c>
      <c r="E21" s="18">
        <v>262</v>
      </c>
      <c r="F21" s="18">
        <v>340</v>
      </c>
      <c r="G21" s="15">
        <f t="shared" si="1"/>
        <v>100</v>
      </c>
      <c r="H21" s="41"/>
      <c r="I21" s="79">
        <f t="shared" si="0"/>
        <v>78</v>
      </c>
    </row>
    <row r="22" spans="1:23" ht="15" x14ac:dyDescent="0.25">
      <c r="A22" s="16"/>
      <c r="B22" s="17" t="s">
        <v>7</v>
      </c>
      <c r="C22" s="18">
        <v>22961</v>
      </c>
      <c r="D22" s="18">
        <v>19983</v>
      </c>
      <c r="E22" s="18">
        <v>16829</v>
      </c>
      <c r="F22" s="18">
        <v>19671</v>
      </c>
      <c r="G22" s="15">
        <f t="shared" si="1"/>
        <v>98.438672871941151</v>
      </c>
      <c r="H22" s="41">
        <f t="shared" si="2"/>
        <v>116.88751559807476</v>
      </c>
      <c r="I22" s="79">
        <f t="shared" si="0"/>
        <v>-2978</v>
      </c>
    </row>
    <row r="23" spans="1:23" ht="15" x14ac:dyDescent="0.25">
      <c r="A23" s="16"/>
      <c r="B23" s="17" t="s">
        <v>47</v>
      </c>
      <c r="C23" s="18">
        <v>8459</v>
      </c>
      <c r="D23" s="18">
        <v>9387</v>
      </c>
      <c r="E23" s="18">
        <v>6765</v>
      </c>
      <c r="F23" s="18">
        <v>9471</v>
      </c>
      <c r="G23" s="15">
        <f t="shared" si="1"/>
        <v>100.89485458612974</v>
      </c>
      <c r="H23" s="41">
        <f t="shared" si="2"/>
        <v>140</v>
      </c>
      <c r="I23" s="79">
        <f t="shared" si="0"/>
        <v>928</v>
      </c>
    </row>
    <row r="24" spans="1:23" ht="15" x14ac:dyDescent="0.25">
      <c r="A24" s="16"/>
      <c r="B24" s="17" t="s">
        <v>51</v>
      </c>
      <c r="C24" s="18">
        <v>97</v>
      </c>
      <c r="D24" s="18">
        <v>97</v>
      </c>
      <c r="E24" s="18">
        <v>62</v>
      </c>
      <c r="F24" s="18">
        <v>93</v>
      </c>
      <c r="G24" s="15">
        <f t="shared" si="1"/>
        <v>95.876288659793815</v>
      </c>
      <c r="H24" s="41">
        <f t="shared" si="2"/>
        <v>150</v>
      </c>
      <c r="I24" s="79">
        <f t="shared" si="0"/>
        <v>0</v>
      </c>
    </row>
    <row r="25" spans="1:23" ht="14.25" x14ac:dyDescent="0.2">
      <c r="A25" s="13">
        <v>3</v>
      </c>
      <c r="B25" s="14" t="s">
        <v>8</v>
      </c>
      <c r="C25" s="93">
        <f>C26+C30+C31</f>
        <v>75219</v>
      </c>
      <c r="D25" s="93">
        <f>D26+D30+D31</f>
        <v>108964</v>
      </c>
      <c r="E25" s="93">
        <f>E26+E30+E31</f>
        <v>47525</v>
      </c>
      <c r="F25" s="93">
        <f>F26+F30+F31</f>
        <v>112962</v>
      </c>
      <c r="G25" s="15">
        <f t="shared" si="1"/>
        <v>103.66910172166955</v>
      </c>
      <c r="H25" s="41">
        <f t="shared" si="2"/>
        <v>237.68963703314046</v>
      </c>
      <c r="I25" s="79">
        <f t="shared" si="0"/>
        <v>33745</v>
      </c>
    </row>
    <row r="26" spans="1:23" ht="15" x14ac:dyDescent="0.25">
      <c r="A26" s="20"/>
      <c r="B26" s="17" t="s">
        <v>9</v>
      </c>
      <c r="C26" s="18">
        <v>8219</v>
      </c>
      <c r="D26" s="18">
        <v>8736</v>
      </c>
      <c r="E26" s="18">
        <v>736</v>
      </c>
      <c r="F26" s="18">
        <v>8910</v>
      </c>
      <c r="G26" s="15">
        <f t="shared" si="1"/>
        <v>101.99175824175823</v>
      </c>
      <c r="H26" s="41">
        <f t="shared" si="2"/>
        <v>1210.5978260869565</v>
      </c>
      <c r="I26" s="79">
        <f t="shared" si="0"/>
        <v>517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customHeight="1" x14ac:dyDescent="0.25">
      <c r="A30" s="20"/>
      <c r="B30" s="17" t="s">
        <v>80</v>
      </c>
      <c r="C30" s="18">
        <v>0</v>
      </c>
      <c r="D30" s="18">
        <v>0</v>
      </c>
      <c r="E30" s="18">
        <v>0</v>
      </c>
      <c r="F30" s="18">
        <v>47</v>
      </c>
      <c r="G30" s="15" t="e">
        <f t="shared" si="1"/>
        <v>#DIV/0!</v>
      </c>
      <c r="H30" s="41" t="e">
        <f t="shared" si="2"/>
        <v>#DIV/0!</v>
      </c>
      <c r="I30" s="79"/>
    </row>
    <row r="31" spans="1:23" ht="15" x14ac:dyDescent="0.25">
      <c r="A31" s="20"/>
      <c r="B31" s="17" t="s">
        <v>13</v>
      </c>
      <c r="C31" s="97">
        <v>67000</v>
      </c>
      <c r="D31" s="97">
        <v>100228</v>
      </c>
      <c r="E31" s="97">
        <v>46789</v>
      </c>
      <c r="F31" s="97">
        <v>104005</v>
      </c>
      <c r="G31" s="15">
        <f t="shared" si="1"/>
        <v>103.7684080296923</v>
      </c>
      <c r="H31" s="62">
        <f t="shared" si="2"/>
        <v>222.28515249310738</v>
      </c>
      <c r="I31" s="79">
        <f t="shared" si="0"/>
        <v>33228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s="63" customFormat="1" ht="14.25" x14ac:dyDescent="0.2">
      <c r="A32" s="64">
        <v>4</v>
      </c>
      <c r="B32" s="14" t="s">
        <v>65</v>
      </c>
      <c r="C32" s="96">
        <f>C33</f>
        <v>6386</v>
      </c>
      <c r="D32" s="96">
        <f>D33</f>
        <v>6394</v>
      </c>
      <c r="E32" s="96">
        <f>E33</f>
        <v>4848</v>
      </c>
      <c r="F32" s="107">
        <f>F33</f>
        <v>5228</v>
      </c>
      <c r="G32" s="15">
        <f t="shared" si="1"/>
        <v>81.764153894275879</v>
      </c>
      <c r="H32" s="62">
        <f>F32/E32*100</f>
        <v>107.83828382838283</v>
      </c>
      <c r="I32" s="79">
        <f t="shared" si="0"/>
        <v>8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15" x14ac:dyDescent="0.25">
      <c r="A33" s="42"/>
      <c r="B33" s="27" t="s">
        <v>14</v>
      </c>
      <c r="C33" s="28">
        <f>C34+C35+C36</f>
        <v>6386</v>
      </c>
      <c r="D33" s="28">
        <f>D34+D35+D36</f>
        <v>6394</v>
      </c>
      <c r="E33" s="28">
        <f>E34+E35+E36</f>
        <v>4848</v>
      </c>
      <c r="F33" s="28">
        <f>F34+F35+F36</f>
        <v>5228</v>
      </c>
      <c r="G33" s="15">
        <f t="shared" si="1"/>
        <v>81.764153894275879</v>
      </c>
      <c r="H33" s="62">
        <f>F33/E33*100</f>
        <v>107.83828382838283</v>
      </c>
      <c r="I33" s="79">
        <f t="shared" si="0"/>
        <v>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5" x14ac:dyDescent="0.25">
      <c r="A34" s="32"/>
      <c r="B34" s="29" t="s">
        <v>15</v>
      </c>
      <c r="C34" s="18">
        <v>240</v>
      </c>
      <c r="D34" s="18">
        <v>203</v>
      </c>
      <c r="E34" s="18">
        <v>180</v>
      </c>
      <c r="F34" s="18">
        <v>199</v>
      </c>
      <c r="G34" s="15">
        <f t="shared" si="1"/>
        <v>98.029556650246306</v>
      </c>
      <c r="H34" s="41">
        <f>F34/E34*100</f>
        <v>110.55555555555556</v>
      </c>
      <c r="I34" s="79">
        <f t="shared" si="0"/>
        <v>-37</v>
      </c>
    </row>
    <row r="35" spans="1:23" ht="15" x14ac:dyDescent="0.25">
      <c r="A35" s="32"/>
      <c r="B35" s="30" t="s">
        <v>16</v>
      </c>
      <c r="C35" s="18">
        <v>6136</v>
      </c>
      <c r="D35" s="18">
        <v>6136</v>
      </c>
      <c r="E35" s="18">
        <v>4661</v>
      </c>
      <c r="F35" s="18">
        <v>4974</v>
      </c>
      <c r="G35" s="15">
        <f t="shared" si="1"/>
        <v>81.062581486310307</v>
      </c>
      <c r="H35" s="41">
        <f t="shared" si="2"/>
        <v>106.71529714653506</v>
      </c>
      <c r="I35" s="79">
        <f t="shared" si="0"/>
        <v>0</v>
      </c>
    </row>
    <row r="36" spans="1:23" ht="30" x14ac:dyDescent="0.25">
      <c r="A36" s="32"/>
      <c r="B36" s="30" t="s">
        <v>60</v>
      </c>
      <c r="C36" s="18">
        <v>10</v>
      </c>
      <c r="D36" s="18">
        <v>55</v>
      </c>
      <c r="E36" s="18">
        <v>7</v>
      </c>
      <c r="F36" s="18">
        <v>55</v>
      </c>
      <c r="G36" s="15">
        <f t="shared" si="1"/>
        <v>100</v>
      </c>
      <c r="H36" s="15">
        <f t="shared" si="2"/>
        <v>785.71428571428567</v>
      </c>
      <c r="I36" s="79">
        <f t="shared" si="0"/>
        <v>45</v>
      </c>
    </row>
    <row r="37" spans="1:23" s="66" customFormat="1" ht="14.25" x14ac:dyDescent="0.2">
      <c r="A37" s="13">
        <v>5</v>
      </c>
      <c r="B37" s="14" t="s">
        <v>67</v>
      </c>
      <c r="C37" s="93">
        <v>17604.8</v>
      </c>
      <c r="D37" s="93">
        <v>17604.8</v>
      </c>
      <c r="E37" s="15">
        <v>13203</v>
      </c>
      <c r="F37" s="15">
        <v>28608</v>
      </c>
      <c r="G37" s="15">
        <f t="shared" si="1"/>
        <v>162.50113605380352</v>
      </c>
      <c r="H37" s="15">
        <f t="shared" si="2"/>
        <v>216.67802772097252</v>
      </c>
      <c r="I37" s="79">
        <f t="shared" si="0"/>
        <v>0</v>
      </c>
    </row>
    <row r="38" spans="1:23" ht="15" customHeight="1" x14ac:dyDescent="0.2">
      <c r="A38" s="94">
        <v>6</v>
      </c>
      <c r="B38" s="14" t="s">
        <v>79</v>
      </c>
      <c r="C38" s="95">
        <v>332</v>
      </c>
      <c r="D38" s="95">
        <v>332</v>
      </c>
      <c r="E38" s="95">
        <v>249</v>
      </c>
      <c r="F38" s="15">
        <v>154</v>
      </c>
      <c r="G38" s="15">
        <f t="shared" si="1"/>
        <v>46.385542168674696</v>
      </c>
      <c r="H38" s="41">
        <f t="shared" si="2"/>
        <v>61.847389558232933</v>
      </c>
      <c r="I38" s="79">
        <f t="shared" si="0"/>
        <v>0</v>
      </c>
    </row>
    <row r="39" spans="1:23" s="55" customFormat="1" ht="15" x14ac:dyDescent="0.25">
      <c r="A39" s="51"/>
      <c r="B39" s="52" t="s">
        <v>52</v>
      </c>
      <c r="C39" s="98">
        <f>C19+C20+C25+C32+C37+C38</f>
        <v>507443</v>
      </c>
      <c r="D39" s="98">
        <f>D19+D20+D25+D32+D37+D38</f>
        <v>530014.80000000005</v>
      </c>
      <c r="E39" s="98">
        <f>E19+E20+E25+E32+E37+E38</f>
        <v>354900.2</v>
      </c>
      <c r="F39" s="98">
        <f>F19+F20+F25+F32+F37+F38</f>
        <v>543703</v>
      </c>
      <c r="G39" s="15">
        <f t="shared" si="1"/>
        <v>102.58260712719721</v>
      </c>
      <c r="H39" s="15">
        <f t="shared" si="2"/>
        <v>153.19884294232574</v>
      </c>
      <c r="I39" s="79">
        <f t="shared" si="0"/>
        <v>22571.800000000047</v>
      </c>
    </row>
    <row r="40" spans="1:23" s="63" customFormat="1" ht="28.5" x14ac:dyDescent="0.2">
      <c r="A40" s="64"/>
      <c r="B40" s="14" t="s">
        <v>40</v>
      </c>
      <c r="C40" s="99">
        <v>1856</v>
      </c>
      <c r="D40" s="99">
        <v>6265</v>
      </c>
      <c r="E40" s="99">
        <v>4327.3999999999996</v>
      </c>
      <c r="F40" s="99">
        <v>6265</v>
      </c>
      <c r="G40" s="15">
        <f t="shared" si="1"/>
        <v>100</v>
      </c>
      <c r="H40" s="15">
        <f t="shared" si="2"/>
        <v>144.77515367195085</v>
      </c>
      <c r="I40" s="79">
        <f t="shared" si="0"/>
        <v>4409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3" ht="28.5" x14ac:dyDescent="0.2">
      <c r="A41" s="65">
        <v>7</v>
      </c>
      <c r="B41" s="25" t="s">
        <v>66</v>
      </c>
      <c r="C41" s="100">
        <f>C42+C43+C44</f>
        <v>8978</v>
      </c>
      <c r="D41" s="100">
        <f>D42+D43+D44</f>
        <v>15350</v>
      </c>
      <c r="E41" s="100">
        <f>E42+E43+E44</f>
        <v>6023</v>
      </c>
      <c r="F41" s="100">
        <f>F42+F43+F44</f>
        <v>17888</v>
      </c>
      <c r="G41" s="15">
        <f t="shared" si="1"/>
        <v>116.53420195439739</v>
      </c>
      <c r="H41" s="15">
        <f t="shared" si="2"/>
        <v>296.99485306325755</v>
      </c>
      <c r="I41" s="79">
        <f t="shared" si="0"/>
        <v>6372</v>
      </c>
    </row>
    <row r="42" spans="1:23" ht="15" x14ac:dyDescent="0.25">
      <c r="A42" s="31"/>
      <c r="B42" s="27" t="s">
        <v>21</v>
      </c>
      <c r="C42" s="101">
        <v>8578</v>
      </c>
      <c r="D42" s="101">
        <v>11302</v>
      </c>
      <c r="E42" s="101">
        <v>5743</v>
      </c>
      <c r="F42" s="101">
        <v>13840</v>
      </c>
      <c r="G42" s="15">
        <f t="shared" si="1"/>
        <v>122.45620244204565</v>
      </c>
      <c r="H42" s="15">
        <f t="shared" si="2"/>
        <v>240.98903012362877</v>
      </c>
      <c r="I42" s="79">
        <f t="shared" si="0"/>
        <v>2724</v>
      </c>
    </row>
    <row r="43" spans="1:23" ht="15" x14ac:dyDescent="0.25">
      <c r="A43" s="32"/>
      <c r="B43" s="70" t="s">
        <v>22</v>
      </c>
      <c r="C43" s="102">
        <v>400</v>
      </c>
      <c r="D43" s="102">
        <v>3886</v>
      </c>
      <c r="E43" s="102">
        <v>280</v>
      </c>
      <c r="F43" s="102">
        <v>3886</v>
      </c>
      <c r="G43" s="72">
        <f t="shared" si="1"/>
        <v>100</v>
      </c>
      <c r="H43" s="15">
        <f t="shared" si="2"/>
        <v>1387.8571428571429</v>
      </c>
      <c r="I43" s="79">
        <f t="shared" si="0"/>
        <v>3486</v>
      </c>
    </row>
    <row r="44" spans="1:23" ht="15" x14ac:dyDescent="0.25">
      <c r="A44" s="32"/>
      <c r="B44" s="30" t="s">
        <v>81</v>
      </c>
      <c r="C44" s="102">
        <v>0</v>
      </c>
      <c r="D44" s="102">
        <v>162</v>
      </c>
      <c r="E44" s="102">
        <v>0</v>
      </c>
      <c r="F44" s="102">
        <v>162</v>
      </c>
      <c r="G44" s="72">
        <f t="shared" si="1"/>
        <v>100</v>
      </c>
      <c r="H44" s="15" t="e">
        <f t="shared" si="2"/>
        <v>#DIV/0!</v>
      </c>
      <c r="I44" s="79">
        <f t="shared" si="0"/>
        <v>162</v>
      </c>
    </row>
    <row r="45" spans="1:23" ht="14.25" x14ac:dyDescent="0.2">
      <c r="A45" s="13">
        <v>8</v>
      </c>
      <c r="B45" s="14" t="s">
        <v>23</v>
      </c>
      <c r="C45" s="99">
        <v>0</v>
      </c>
      <c r="D45" s="99">
        <v>14860</v>
      </c>
      <c r="E45" s="99">
        <v>7790</v>
      </c>
      <c r="F45" s="99">
        <v>14860</v>
      </c>
      <c r="G45" s="72">
        <f t="shared" si="1"/>
        <v>100</v>
      </c>
      <c r="H45" s="15">
        <f t="shared" si="2"/>
        <v>190.75738125802312</v>
      </c>
      <c r="I45" s="79">
        <f t="shared" si="0"/>
        <v>14860</v>
      </c>
    </row>
    <row r="46" spans="1:23" ht="14.25" x14ac:dyDescent="0.2">
      <c r="A46" s="13">
        <v>9</v>
      </c>
      <c r="B46" s="14" t="s">
        <v>24</v>
      </c>
      <c r="C46" s="99">
        <v>4517</v>
      </c>
      <c r="D46" s="99">
        <v>5043</v>
      </c>
      <c r="E46" s="99">
        <v>3276</v>
      </c>
      <c r="F46" s="99">
        <v>5052</v>
      </c>
      <c r="G46" s="15">
        <f t="shared" si="1"/>
        <v>100.17846519928615</v>
      </c>
      <c r="H46" s="15">
        <f t="shared" si="2"/>
        <v>154.21245421245422</v>
      </c>
      <c r="I46" s="79">
        <f t="shared" si="0"/>
        <v>526</v>
      </c>
    </row>
    <row r="47" spans="1:23" ht="28.5" x14ac:dyDescent="0.2">
      <c r="A47" s="13">
        <v>10</v>
      </c>
      <c r="B47" s="14" t="s">
        <v>49</v>
      </c>
      <c r="C47" s="99">
        <v>4633</v>
      </c>
      <c r="D47" s="99">
        <v>5992</v>
      </c>
      <c r="E47" s="99">
        <v>2034</v>
      </c>
      <c r="F47" s="99">
        <v>5766</v>
      </c>
      <c r="G47" s="15">
        <f t="shared" si="1"/>
        <v>96.228304405874496</v>
      </c>
      <c r="H47" s="15">
        <f t="shared" si="2"/>
        <v>283.48082595870204</v>
      </c>
      <c r="I47" s="79">
        <f t="shared" si="0"/>
        <v>1359</v>
      </c>
    </row>
    <row r="48" spans="1:23" s="55" customFormat="1" ht="14.25" customHeight="1" x14ac:dyDescent="0.25">
      <c r="A48" s="56"/>
      <c r="B48" s="57" t="s">
        <v>53</v>
      </c>
      <c r="C48" s="103">
        <f>C40+C41+C45+C46+C47</f>
        <v>19984</v>
      </c>
      <c r="D48" s="103">
        <f>D40+D41+D45+D46+D47</f>
        <v>47510</v>
      </c>
      <c r="E48" s="103">
        <f>E40+E41+E45+E46+E47</f>
        <v>23450.400000000001</v>
      </c>
      <c r="F48" s="103">
        <f>F40+F41+F45+F46+F47</f>
        <v>49831</v>
      </c>
      <c r="G48" s="15">
        <f t="shared" si="1"/>
        <v>104.88528730793519</v>
      </c>
      <c r="H48" s="15">
        <f>F48/E48*100</f>
        <v>212.49530924845632</v>
      </c>
      <c r="I48" s="79">
        <f t="shared" si="0"/>
        <v>27526</v>
      </c>
    </row>
    <row r="49" spans="1:9" s="55" customFormat="1" ht="5.25" hidden="1" customHeight="1" x14ac:dyDescent="0.25">
      <c r="A49" s="56"/>
      <c r="B49" s="57" t="s">
        <v>54</v>
      </c>
      <c r="C49" s="103"/>
      <c r="D49" s="103"/>
      <c r="E49" s="103"/>
      <c r="F49" s="103"/>
      <c r="G49" s="15" t="e">
        <f t="shared" si="1"/>
        <v>#DIV/0!</v>
      </c>
      <c r="H49" s="15" t="e">
        <f t="shared" si="2"/>
        <v>#DIV/0!</v>
      </c>
      <c r="I49" s="79">
        <f t="shared" si="0"/>
        <v>0</v>
      </c>
    </row>
    <row r="50" spans="1:9" s="84" customFormat="1" ht="15" x14ac:dyDescent="0.25">
      <c r="A50" s="80"/>
      <c r="B50" s="81" t="s">
        <v>25</v>
      </c>
      <c r="C50" s="104">
        <f>C39+C48+C49</f>
        <v>527427</v>
      </c>
      <c r="D50" s="104">
        <f>D39+D48+D49</f>
        <v>577524.80000000005</v>
      </c>
      <c r="E50" s="104">
        <f>E39+E48+E49</f>
        <v>378350.60000000003</v>
      </c>
      <c r="F50" s="104">
        <f>F39+F48+F49</f>
        <v>593534</v>
      </c>
      <c r="G50" s="83">
        <f t="shared" si="1"/>
        <v>102.7720368025754</v>
      </c>
      <c r="H50" s="82">
        <f t="shared" si="2"/>
        <v>156.87407394094259</v>
      </c>
      <c r="I50" s="79">
        <f t="shared" si="0"/>
        <v>50097.800000000047</v>
      </c>
    </row>
    <row r="51" spans="1:9" s="89" customFormat="1" ht="15" x14ac:dyDescent="0.25">
      <c r="A51" s="85"/>
      <c r="B51" s="86" t="s">
        <v>26</v>
      </c>
      <c r="C51" s="87">
        <f>C54+C55+C57+C58+C60+C61+C62</f>
        <v>462631.4</v>
      </c>
      <c r="D51" s="87">
        <f>D54+D55+D57+D58+D60+D61+D62</f>
        <v>540317</v>
      </c>
      <c r="E51" s="87">
        <f>E54+E55+E57+E58+E60+E61+E62</f>
        <v>379384</v>
      </c>
      <c r="F51" s="87">
        <f>F54+F55+F57+F58+F60+F61+F62</f>
        <v>540463</v>
      </c>
      <c r="G51" s="88">
        <f t="shared" si="1"/>
        <v>100.02702117460676</v>
      </c>
      <c r="H51" s="88">
        <f t="shared" si="2"/>
        <v>142.45803723931425</v>
      </c>
      <c r="I51" s="79">
        <f t="shared" si="0"/>
        <v>77685.599999999977</v>
      </c>
    </row>
    <row r="52" spans="1:9" ht="15" x14ac:dyDescent="0.25">
      <c r="A52" s="16"/>
      <c r="B52" s="17" t="s">
        <v>44</v>
      </c>
      <c r="C52" s="19"/>
      <c r="D52" s="19"/>
      <c r="E52" s="18"/>
      <c r="F52" s="18"/>
      <c r="G52" s="15"/>
      <c r="H52" s="15"/>
      <c r="I52" s="79">
        <f t="shared" si="0"/>
        <v>0</v>
      </c>
    </row>
    <row r="53" spans="1:9" ht="0.75" customHeight="1" x14ac:dyDescent="0.25">
      <c r="A53" s="16"/>
      <c r="B53" s="17" t="s">
        <v>42</v>
      </c>
      <c r="C53" s="19"/>
      <c r="D53" s="19"/>
      <c r="E53" s="18"/>
      <c r="F53" s="18"/>
      <c r="G53" s="15" t="e">
        <f t="shared" si="1"/>
        <v>#DIV/0!</v>
      </c>
      <c r="H53" s="41" t="e">
        <f t="shared" si="2"/>
        <v>#DIV/0!</v>
      </c>
      <c r="I53" s="79">
        <f t="shared" si="0"/>
        <v>0</v>
      </c>
    </row>
    <row r="54" spans="1:9" ht="16.5" customHeight="1" x14ac:dyDescent="0.25">
      <c r="A54" s="16"/>
      <c r="B54" s="17" t="s">
        <v>46</v>
      </c>
      <c r="C54" s="19">
        <v>314808</v>
      </c>
      <c r="D54" s="19">
        <v>314749</v>
      </c>
      <c r="E54" s="18">
        <v>226916</v>
      </c>
      <c r="F54" s="18">
        <v>314749</v>
      </c>
      <c r="G54" s="15">
        <f t="shared" si="1"/>
        <v>100</v>
      </c>
      <c r="H54" s="41">
        <f t="shared" si="2"/>
        <v>138.70727493874386</v>
      </c>
      <c r="I54" s="79">
        <f t="shared" si="0"/>
        <v>-59</v>
      </c>
    </row>
    <row r="55" spans="1:9" ht="0.75" customHeight="1" x14ac:dyDescent="0.25">
      <c r="A55" s="16"/>
      <c r="B55" s="17" t="s">
        <v>68</v>
      </c>
      <c r="C55" s="19"/>
      <c r="D55" s="19"/>
      <c r="E55" s="18"/>
      <c r="F55" s="18"/>
      <c r="G55" s="15"/>
      <c r="H55" s="41"/>
      <c r="I55" s="79">
        <f t="shared" si="0"/>
        <v>0</v>
      </c>
    </row>
    <row r="56" spans="1:9" ht="19.899999999999999" hidden="1" customHeight="1" x14ac:dyDescent="0.25">
      <c r="A56" s="16"/>
      <c r="B56" s="17" t="s">
        <v>43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5.6" customHeight="1" x14ac:dyDescent="0.25">
      <c r="A57" s="16"/>
      <c r="B57" s="17" t="s">
        <v>34</v>
      </c>
      <c r="C57" s="19">
        <v>147804</v>
      </c>
      <c r="D57" s="19">
        <v>186826</v>
      </c>
      <c r="E57" s="18">
        <v>128300</v>
      </c>
      <c r="F57" s="18">
        <v>186821</v>
      </c>
      <c r="G57" s="15">
        <f t="shared" si="1"/>
        <v>99.997323712973568</v>
      </c>
      <c r="H57" s="41">
        <f t="shared" si="2"/>
        <v>145.61262665627436</v>
      </c>
      <c r="I57" s="79">
        <f t="shared" si="0"/>
        <v>39022</v>
      </c>
    </row>
    <row r="58" spans="1:9" ht="14.45" customHeight="1" x14ac:dyDescent="0.25">
      <c r="A58" s="16"/>
      <c r="B58" s="17" t="s">
        <v>38</v>
      </c>
      <c r="C58" s="19">
        <v>19.399999999999999</v>
      </c>
      <c r="D58" s="19">
        <v>40178</v>
      </c>
      <c r="E58" s="18">
        <v>23255</v>
      </c>
      <c r="F58" s="18">
        <v>40178</v>
      </c>
      <c r="G58" s="15">
        <f t="shared" si="1"/>
        <v>100</v>
      </c>
      <c r="H58" s="41">
        <f t="shared" si="2"/>
        <v>172.77144700064503</v>
      </c>
      <c r="I58" s="79">
        <f t="shared" si="0"/>
        <v>40158.6</v>
      </c>
    </row>
    <row r="59" spans="1:9" ht="0.75" hidden="1" customHeight="1" x14ac:dyDescent="0.25">
      <c r="A59" s="16"/>
      <c r="B59" s="17" t="s">
        <v>39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27.75" customHeight="1" x14ac:dyDescent="0.25">
      <c r="A60" s="16"/>
      <c r="B60" s="17" t="s">
        <v>54</v>
      </c>
      <c r="C60" s="19">
        <v>0</v>
      </c>
      <c r="D60" s="19">
        <v>-2783</v>
      </c>
      <c r="E60" s="18">
        <v>0</v>
      </c>
      <c r="F60" s="73">
        <v>-2783</v>
      </c>
      <c r="G60" s="15"/>
      <c r="H60" s="41"/>
      <c r="I60" s="79">
        <f t="shared" si="0"/>
        <v>-2783</v>
      </c>
    </row>
    <row r="61" spans="1:9" ht="27" customHeight="1" x14ac:dyDescent="0.25">
      <c r="A61" s="16"/>
      <c r="B61" s="17" t="s">
        <v>83</v>
      </c>
      <c r="C61" s="19">
        <v>0</v>
      </c>
      <c r="D61" s="19">
        <v>434</v>
      </c>
      <c r="E61" s="18">
        <v>0</v>
      </c>
      <c r="F61" s="73">
        <v>585</v>
      </c>
      <c r="G61" s="15"/>
      <c r="H61" s="41"/>
      <c r="I61" s="79">
        <f t="shared" si="0"/>
        <v>434</v>
      </c>
    </row>
    <row r="62" spans="1:9" ht="27" customHeight="1" x14ac:dyDescent="0.25">
      <c r="A62" s="16"/>
      <c r="B62" s="17" t="s">
        <v>82</v>
      </c>
      <c r="C62" s="19"/>
      <c r="D62" s="19">
        <v>913</v>
      </c>
      <c r="E62" s="18">
        <v>913</v>
      </c>
      <c r="F62" s="73">
        <v>913</v>
      </c>
      <c r="G62" s="15"/>
      <c r="H62" s="41"/>
      <c r="I62" s="79"/>
    </row>
    <row r="63" spans="1:9" s="68" customFormat="1" ht="15" x14ac:dyDescent="0.25">
      <c r="A63" s="74"/>
      <c r="B63" s="75" t="s">
        <v>27</v>
      </c>
      <c r="C63" s="76">
        <f>C50+C51+C60+C61</f>
        <v>990058.4</v>
      </c>
      <c r="D63" s="76">
        <f>D50+D51</f>
        <v>1117841.8</v>
      </c>
      <c r="E63" s="76">
        <f>E50+E51</f>
        <v>757734.60000000009</v>
      </c>
      <c r="F63" s="76">
        <f>F50+F51</f>
        <v>1133997</v>
      </c>
      <c r="G63" s="77">
        <f t="shared" si="1"/>
        <v>101.4452134461245</v>
      </c>
      <c r="H63" s="78">
        <f t="shared" si="2"/>
        <v>149.6562252799331</v>
      </c>
      <c r="I63" s="79">
        <f>D63-C63</f>
        <v>127783.40000000002</v>
      </c>
    </row>
    <row r="64" spans="1:9" ht="15" x14ac:dyDescent="0.25">
      <c r="A64" s="16"/>
      <c r="B64" s="33" t="s">
        <v>28</v>
      </c>
      <c r="C64" s="15">
        <f>C79</f>
        <v>0.40000000002328306</v>
      </c>
      <c r="D64" s="15">
        <f>D63-D78</f>
        <v>-12524.199999999953</v>
      </c>
      <c r="E64" s="15">
        <f>E63-E78</f>
        <v>25378.600000000093</v>
      </c>
      <c r="F64" s="15">
        <f>F63-F78</f>
        <v>44330</v>
      </c>
      <c r="G64" s="15"/>
      <c r="H64" s="41"/>
      <c r="I64" s="79">
        <f t="shared" ref="I64:I78" si="3">D64-C64</f>
        <v>-12524.599999999977</v>
      </c>
    </row>
    <row r="65" spans="1:9" ht="15" x14ac:dyDescent="0.25">
      <c r="A65" s="16"/>
      <c r="B65" s="34" t="s">
        <v>29</v>
      </c>
      <c r="C65" s="15"/>
      <c r="D65" s="15"/>
      <c r="E65" s="18"/>
      <c r="F65" s="15"/>
      <c r="G65" s="15"/>
      <c r="H65" s="41"/>
      <c r="I65" s="79">
        <f t="shared" si="3"/>
        <v>0</v>
      </c>
    </row>
    <row r="66" spans="1:9" ht="15" x14ac:dyDescent="0.25">
      <c r="A66" s="20">
        <v>1</v>
      </c>
      <c r="B66" s="17" t="s">
        <v>30</v>
      </c>
      <c r="C66" s="18">
        <v>95615</v>
      </c>
      <c r="D66" s="18">
        <v>132521</v>
      </c>
      <c r="E66" s="18">
        <v>87000</v>
      </c>
      <c r="F66" s="18">
        <v>127931</v>
      </c>
      <c r="G66" s="15">
        <f t="shared" si="1"/>
        <v>96.536398004844514</v>
      </c>
      <c r="H66" s="41">
        <f t="shared" si="2"/>
        <v>147.04712643678161</v>
      </c>
      <c r="I66" s="79">
        <f t="shared" si="3"/>
        <v>36906</v>
      </c>
    </row>
    <row r="67" spans="1:9" ht="15" x14ac:dyDescent="0.25">
      <c r="A67" s="20">
        <v>2</v>
      </c>
      <c r="B67" s="17" t="s">
        <v>45</v>
      </c>
      <c r="C67" s="18">
        <v>2353</v>
      </c>
      <c r="D67" s="18">
        <v>2353</v>
      </c>
      <c r="E67" s="18">
        <v>1900</v>
      </c>
      <c r="F67" s="18">
        <v>2353</v>
      </c>
      <c r="G67" s="15">
        <f t="shared" si="1"/>
        <v>100</v>
      </c>
      <c r="H67" s="41">
        <f t="shared" si="2"/>
        <v>123.84210526315789</v>
      </c>
      <c r="I67" s="79">
        <f t="shared" si="3"/>
        <v>0</v>
      </c>
    </row>
    <row r="68" spans="1:9" ht="15" x14ac:dyDescent="0.25">
      <c r="A68" s="20">
        <v>3</v>
      </c>
      <c r="B68" s="17" t="s">
        <v>35</v>
      </c>
      <c r="C68" s="19">
        <v>1531</v>
      </c>
      <c r="D68" s="19">
        <v>2247</v>
      </c>
      <c r="E68" s="18">
        <v>1300</v>
      </c>
      <c r="F68" s="19">
        <v>2100</v>
      </c>
      <c r="G68" s="15">
        <f t="shared" si="1"/>
        <v>93.45794392523365</v>
      </c>
      <c r="H68" s="41">
        <f t="shared" si="2"/>
        <v>161.53846153846155</v>
      </c>
      <c r="I68" s="79">
        <f t="shared" si="3"/>
        <v>716</v>
      </c>
    </row>
    <row r="69" spans="1:9" ht="15" x14ac:dyDescent="0.25">
      <c r="A69" s="20">
        <v>4</v>
      </c>
      <c r="B69" s="17" t="s">
        <v>41</v>
      </c>
      <c r="C69" s="19">
        <v>36516</v>
      </c>
      <c r="D69" s="19">
        <v>46267</v>
      </c>
      <c r="E69" s="18">
        <v>15000</v>
      </c>
      <c r="F69" s="19">
        <v>44887</v>
      </c>
      <c r="G69" s="15">
        <f t="shared" si="1"/>
        <v>97.017312555385047</v>
      </c>
      <c r="H69" s="41">
        <f t="shared" si="2"/>
        <v>299.24666666666667</v>
      </c>
      <c r="I69" s="79">
        <f t="shared" si="3"/>
        <v>9751</v>
      </c>
    </row>
    <row r="70" spans="1:9" ht="15" x14ac:dyDescent="0.25">
      <c r="A70" s="20">
        <v>5</v>
      </c>
      <c r="B70" s="17" t="s">
        <v>36</v>
      </c>
      <c r="C70" s="19">
        <v>77823</v>
      </c>
      <c r="D70" s="19">
        <v>114007</v>
      </c>
      <c r="E70" s="18">
        <v>53000</v>
      </c>
      <c r="F70" s="19">
        <v>95906</v>
      </c>
      <c r="G70" s="15">
        <f t="shared" si="1"/>
        <v>84.122904733919839</v>
      </c>
      <c r="H70" s="41">
        <f t="shared" si="2"/>
        <v>180.95471698113209</v>
      </c>
      <c r="I70" s="79">
        <f t="shared" si="3"/>
        <v>36184</v>
      </c>
    </row>
    <row r="71" spans="1:9" ht="15" x14ac:dyDescent="0.25">
      <c r="A71" s="20">
        <v>6</v>
      </c>
      <c r="B71" s="17" t="s">
        <v>55</v>
      </c>
      <c r="C71" s="19">
        <v>1856</v>
      </c>
      <c r="D71" s="19">
        <v>5187</v>
      </c>
      <c r="E71" s="18">
        <v>860</v>
      </c>
      <c r="F71" s="19">
        <v>860</v>
      </c>
      <c r="G71" s="15">
        <f t="shared" si="1"/>
        <v>16.579911316753421</v>
      </c>
      <c r="H71" s="41">
        <f t="shared" si="2"/>
        <v>100</v>
      </c>
      <c r="I71" s="79">
        <f t="shared" si="3"/>
        <v>3331</v>
      </c>
    </row>
    <row r="72" spans="1:9" ht="15" x14ac:dyDescent="0.25">
      <c r="A72" s="20">
        <v>7</v>
      </c>
      <c r="B72" s="17" t="s">
        <v>31</v>
      </c>
      <c r="C72" s="19">
        <v>664411</v>
      </c>
      <c r="D72" s="19">
        <v>707923</v>
      </c>
      <c r="E72" s="18">
        <v>490000</v>
      </c>
      <c r="F72" s="19">
        <v>702934</v>
      </c>
      <c r="G72" s="15">
        <f t="shared" si="1"/>
        <v>99.295262337853131</v>
      </c>
      <c r="H72" s="41">
        <f t="shared" si="2"/>
        <v>143.45591836734695</v>
      </c>
      <c r="I72" s="79">
        <f t="shared" si="3"/>
        <v>43512</v>
      </c>
    </row>
    <row r="73" spans="1:9" ht="15" x14ac:dyDescent="0.25">
      <c r="A73" s="20">
        <v>8</v>
      </c>
      <c r="B73" s="17" t="s">
        <v>37</v>
      </c>
      <c r="C73" s="19">
        <v>86411</v>
      </c>
      <c r="D73" s="19">
        <v>89798</v>
      </c>
      <c r="E73" s="18">
        <v>65000</v>
      </c>
      <c r="F73" s="19">
        <v>87312</v>
      </c>
      <c r="G73" s="15">
        <f t="shared" si="1"/>
        <v>97.231564177375887</v>
      </c>
      <c r="H73" s="41">
        <f t="shared" si="2"/>
        <v>134.32615384615386</v>
      </c>
      <c r="I73" s="79">
        <f t="shared" si="3"/>
        <v>3387</v>
      </c>
    </row>
    <row r="74" spans="1:9" ht="15" x14ac:dyDescent="0.25">
      <c r="A74" s="20">
        <v>9</v>
      </c>
      <c r="B74" s="17" t="s">
        <v>61</v>
      </c>
      <c r="C74" s="19">
        <v>792</v>
      </c>
      <c r="D74" s="19">
        <v>792</v>
      </c>
      <c r="E74" s="18">
        <v>396</v>
      </c>
      <c r="F74" s="19">
        <v>792</v>
      </c>
      <c r="G74" s="15">
        <f t="shared" si="1"/>
        <v>100</v>
      </c>
      <c r="H74" s="41">
        <f t="shared" si="2"/>
        <v>200</v>
      </c>
      <c r="I74" s="79">
        <f t="shared" si="3"/>
        <v>0</v>
      </c>
    </row>
    <row r="75" spans="1:9" ht="15" x14ac:dyDescent="0.25">
      <c r="A75" s="20">
        <v>10</v>
      </c>
      <c r="B75" s="17" t="s">
        <v>32</v>
      </c>
      <c r="C75" s="19">
        <v>21700</v>
      </c>
      <c r="D75" s="19">
        <v>28014</v>
      </c>
      <c r="E75" s="18">
        <v>17000</v>
      </c>
      <c r="F75" s="19">
        <v>23347</v>
      </c>
      <c r="G75" s="15">
        <f t="shared" si="1"/>
        <v>83.340472620832443</v>
      </c>
      <c r="H75" s="41">
        <f t="shared" si="2"/>
        <v>137.33529411764707</v>
      </c>
      <c r="I75" s="79">
        <f t="shared" si="3"/>
        <v>6314</v>
      </c>
    </row>
    <row r="76" spans="1:9" ht="15" x14ac:dyDescent="0.25">
      <c r="A76" s="20">
        <v>11</v>
      </c>
      <c r="B76" s="36" t="s">
        <v>56</v>
      </c>
      <c r="C76" s="19">
        <v>1050</v>
      </c>
      <c r="D76" s="19">
        <v>1257</v>
      </c>
      <c r="E76" s="23">
        <v>900</v>
      </c>
      <c r="F76" s="19">
        <v>1245</v>
      </c>
      <c r="G76" s="15">
        <f t="shared" si="1"/>
        <v>99.045346062052502</v>
      </c>
      <c r="H76" s="41">
        <f t="shared" si="2"/>
        <v>138.33333333333334</v>
      </c>
      <c r="I76" s="79">
        <f t="shared" si="3"/>
        <v>207</v>
      </c>
    </row>
    <row r="77" spans="1:9" ht="15" x14ac:dyDescent="0.25">
      <c r="A77" s="35">
        <v>12</v>
      </c>
      <c r="B77" s="36" t="s">
        <v>72</v>
      </c>
      <c r="C77" s="61"/>
      <c r="D77" s="61"/>
      <c r="E77" s="23"/>
      <c r="F77" s="61"/>
      <c r="G77" s="15"/>
      <c r="H77" s="41"/>
      <c r="I77" s="79">
        <f t="shared" si="3"/>
        <v>0</v>
      </c>
    </row>
    <row r="78" spans="1:9" s="68" customFormat="1" ht="15" thickBot="1" x14ac:dyDescent="0.25">
      <c r="A78" s="90"/>
      <c r="B78" s="91" t="s">
        <v>33</v>
      </c>
      <c r="C78" s="92">
        <f>C66+C68+C69+C70+C72+C73+C74+C75+C76+C67+C71+C77</f>
        <v>990058</v>
      </c>
      <c r="D78" s="92">
        <f>D66+D68+D69+D70+D72+D73+D74+D75+D76+D67+D71+D77</f>
        <v>1130366</v>
      </c>
      <c r="E78" s="92">
        <f>E66+E68+E69+E70+E72+E73+E74+E75+E76+E67+E71+E77</f>
        <v>732356</v>
      </c>
      <c r="F78" s="92">
        <f>F66+F68+F69+F70+F72+F73+F74+F75+F76+F67+F71+F77</f>
        <v>1089667</v>
      </c>
      <c r="G78" s="76">
        <f t="shared" si="1"/>
        <v>96.399484768650154</v>
      </c>
      <c r="H78" s="78">
        <f t="shared" si="2"/>
        <v>148.78925003686732</v>
      </c>
      <c r="I78" s="79">
        <f t="shared" si="3"/>
        <v>140308</v>
      </c>
    </row>
    <row r="79" spans="1:9" ht="15.75" thickBot="1" x14ac:dyDescent="0.3">
      <c r="A79" s="43"/>
      <c r="B79" s="37" t="s">
        <v>28</v>
      </c>
      <c r="C79" s="38">
        <f>C63-C78</f>
        <v>0.40000000002328306</v>
      </c>
      <c r="D79" s="38">
        <f>D63-D78</f>
        <v>-12524.199999999953</v>
      </c>
      <c r="E79" s="38">
        <f>E63-E78</f>
        <v>25378.600000000093</v>
      </c>
      <c r="F79" s="38">
        <f>F63-F78</f>
        <v>44330</v>
      </c>
      <c r="G79" s="38"/>
      <c r="H79" s="38"/>
    </row>
    <row r="80" spans="1:9" ht="6" customHeight="1" x14ac:dyDescent="0.25">
      <c r="A80" s="40"/>
      <c r="B80" s="39"/>
      <c r="C80" s="39"/>
      <c r="D80" s="4"/>
      <c r="E80" s="4"/>
      <c r="F80" s="4"/>
      <c r="G80" s="4"/>
      <c r="H80" s="4"/>
    </row>
    <row r="81" spans="1:8" ht="14.25" x14ac:dyDescent="0.2">
      <c r="A81" s="105"/>
      <c r="B81" s="108"/>
      <c r="C81" s="106"/>
      <c r="D81" s="106"/>
      <c r="E81" s="106"/>
      <c r="F81" s="106"/>
      <c r="G81" s="106"/>
      <c r="H81" s="106"/>
    </row>
    <row r="82" spans="1:8" ht="27.75" customHeight="1" x14ac:dyDescent="0.2">
      <c r="A82" s="105"/>
      <c r="B82" s="106"/>
      <c r="C82" s="106"/>
      <c r="D82" s="106"/>
      <c r="E82" s="106"/>
      <c r="F82" s="106"/>
      <c r="G82" s="106"/>
      <c r="H82" s="106"/>
    </row>
    <row r="83" spans="1:8" ht="19.5" customHeight="1" x14ac:dyDescent="0.2">
      <c r="A83" s="105"/>
      <c r="B83" s="106"/>
      <c r="C83" s="106"/>
      <c r="D83" s="106"/>
      <c r="E83" s="106"/>
      <c r="F83" s="106"/>
      <c r="G83" s="106"/>
      <c r="H83" s="106"/>
    </row>
  </sheetData>
  <mergeCells count="8"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80" max="6" man="1"/>
  </rowBreaks>
  <colBreaks count="1" manualBreakCount="1">
    <brk id="8" max="8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opLeftCell="A37" workbookViewId="0">
      <selection activeCell="A37"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130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132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51269.3</v>
      </c>
      <c r="D9" s="99">
        <v>51269.3</v>
      </c>
      <c r="E9" s="99"/>
      <c r="F9" s="99">
        <v>17467.7</v>
      </c>
      <c r="G9" s="15">
        <f>F9/D9*100</f>
        <v>34.07048662649968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99">
        <f>C11+C12+C13+C14</f>
        <v>61</v>
      </c>
      <c r="D10" s="99">
        <f>D11+D12+D13+D14</f>
        <v>61</v>
      </c>
      <c r="E10" s="99">
        <f>E11+E12+E13+E14</f>
        <v>0</v>
      </c>
      <c r="F10" s="99">
        <f>F11+F12+F13+F14</f>
        <v>53.5</v>
      </c>
      <c r="G10" s="15">
        <f t="shared" ref="G10:G59" si="0">F10/D10*100</f>
        <v>87.704918032786878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45">
        <v>61</v>
      </c>
      <c r="D11" s="145">
        <v>61</v>
      </c>
      <c r="E11" s="145"/>
      <c r="F11" s="145">
        <v>53.5</v>
      </c>
      <c r="G11" s="15">
        <f t="shared" si="0"/>
        <v>87.704918032786878</v>
      </c>
      <c r="H11" s="41"/>
      <c r="I11" s="120"/>
    </row>
    <row r="12" spans="1:9" ht="15" x14ac:dyDescent="0.25">
      <c r="A12" s="16"/>
      <c r="B12" s="17" t="s">
        <v>7</v>
      </c>
      <c r="C12" s="145"/>
      <c r="D12" s="145"/>
      <c r="E12" s="145"/>
      <c r="F12" s="145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45"/>
      <c r="D13" s="145"/>
      <c r="E13" s="145"/>
      <c r="F13" s="145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45"/>
      <c r="D14" s="145"/>
      <c r="E14" s="145"/>
      <c r="F14" s="145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9">
        <f>C16+C17+C18</f>
        <v>53724.1</v>
      </c>
      <c r="D15" s="99">
        <f>D16+D17+D18</f>
        <v>53724.1</v>
      </c>
      <c r="E15" s="99">
        <f>E16+E17+E18</f>
        <v>0</v>
      </c>
      <c r="F15" s="99">
        <f>F16+F17+F18</f>
        <v>14533.9</v>
      </c>
      <c r="G15" s="15">
        <f t="shared" si="0"/>
        <v>27.052849652204504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45">
        <v>12841.9</v>
      </c>
      <c r="D16" s="145">
        <v>12841.9</v>
      </c>
      <c r="E16" s="145"/>
      <c r="F16" s="145">
        <v>669</v>
      </c>
      <c r="G16" s="15">
        <f t="shared" si="0"/>
        <v>5.2095094962583417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45">
        <v>132</v>
      </c>
      <c r="D17" s="145">
        <v>132</v>
      </c>
      <c r="E17" s="145"/>
      <c r="F17" s="145">
        <v>28</v>
      </c>
      <c r="G17" s="15">
        <f t="shared" si="0"/>
        <v>21.212121212121211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145">
        <v>40750.199999999997</v>
      </c>
      <c r="D18" s="145">
        <v>40750.199999999997</v>
      </c>
      <c r="E18" s="145"/>
      <c r="F18" s="145">
        <v>13836.9</v>
      </c>
      <c r="G18" s="15">
        <f t="shared" si="0"/>
        <v>33.955416169736594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146">
        <f>C20</f>
        <v>0</v>
      </c>
      <c r="D19" s="146">
        <f>D20</f>
        <v>0</v>
      </c>
      <c r="E19" s="146">
        <f>E20</f>
        <v>0</v>
      </c>
      <c r="F19" s="146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101">
        <f>C21+C22+C23</f>
        <v>0</v>
      </c>
      <c r="D20" s="101">
        <f>D21+D22+D23</f>
        <v>0</v>
      </c>
      <c r="E20" s="101">
        <f>E21+E22+E23</f>
        <v>0</v>
      </c>
      <c r="F20" s="101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45"/>
      <c r="D21" s="145"/>
      <c r="E21" s="145"/>
      <c r="F21" s="145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45"/>
      <c r="D22" s="145"/>
      <c r="E22" s="145"/>
      <c r="F22" s="145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45"/>
      <c r="D23" s="145"/>
      <c r="E23" s="145"/>
      <c r="F23" s="145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9"/>
      <c r="D24" s="99"/>
      <c r="E24" s="99"/>
      <c r="F24" s="99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111"/>
      <c r="D25" s="111"/>
      <c r="E25" s="111"/>
      <c r="F25" s="111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105054.39999999999</v>
      </c>
      <c r="D26" s="98">
        <f>D9+D10+D15+D19+D24+D25</f>
        <v>105054.39999999999</v>
      </c>
      <c r="E26" s="98">
        <f>E9+E10+E15+E19+E24+E25</f>
        <v>0</v>
      </c>
      <c r="F26" s="98">
        <f>F9+F10+F15+F19+F24+F25</f>
        <v>32055.1</v>
      </c>
      <c r="G26" s="15">
        <f t="shared" si="0"/>
        <v>30.512858100184285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894</v>
      </c>
      <c r="G28" s="15">
        <f t="shared" si="0"/>
        <v>37.25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894</v>
      </c>
      <c r="G29" s="15">
        <f t="shared" si="0"/>
        <v>37.25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/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210.2</v>
      </c>
      <c r="G33" s="15">
        <f t="shared" si="0"/>
        <v>210.2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650</v>
      </c>
      <c r="D34" s="99">
        <v>650</v>
      </c>
      <c r="E34" s="99"/>
      <c r="F34" s="99">
        <v>706.8</v>
      </c>
      <c r="G34" s="15">
        <f t="shared" si="0"/>
        <v>108.73846153846154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3150</v>
      </c>
      <c r="D35" s="103">
        <f>D27+D28+D32+D33+D34</f>
        <v>3150</v>
      </c>
      <c r="E35" s="103">
        <f>E27+E28+E32+E33+E34</f>
        <v>0</v>
      </c>
      <c r="F35" s="103">
        <f>F27+F28+F32+F33+F34</f>
        <v>1811</v>
      </c>
      <c r="G35" s="15">
        <f t="shared" si="0"/>
        <v>57.492063492063494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108204.4</v>
      </c>
      <c r="D37" s="122">
        <f>D26+D35+D36</f>
        <v>108204.4</v>
      </c>
      <c r="E37" s="122">
        <f>E26+E35+E36</f>
        <v>0</v>
      </c>
      <c r="F37" s="122">
        <f>F26+F35+F36</f>
        <v>33866.1</v>
      </c>
      <c r="G37" s="123">
        <f t="shared" si="0"/>
        <v>31.298265135244041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47">
        <f>C40+C41+C42+C43+C44+C45+C39</f>
        <v>2664.1</v>
      </c>
      <c r="D38" s="147">
        <f>D40+D41+D42+D43+D44+D45+D39</f>
        <v>2988.7</v>
      </c>
      <c r="E38" s="147" t="e">
        <f>E40+#REF!+E41+E42+E43+E44+E45+E39</f>
        <v>#REF!</v>
      </c>
      <c r="F38" s="147">
        <f>F40+F41+F42+F43+F44+F45+F39</f>
        <v>1021</v>
      </c>
      <c r="G38" s="123">
        <f t="shared" si="0"/>
        <v>34.162010238565266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48">
        <v>2664.1</v>
      </c>
      <c r="D39" s="148">
        <v>2664.1</v>
      </c>
      <c r="E39" s="145"/>
      <c r="F39" s="145">
        <v>1021</v>
      </c>
      <c r="G39" s="15"/>
      <c r="H39" s="15"/>
      <c r="I39" s="120"/>
    </row>
    <row r="40" spans="1:9" ht="15" x14ac:dyDescent="0.25">
      <c r="A40" s="16"/>
      <c r="B40" s="17" t="s">
        <v>46</v>
      </c>
      <c r="C40" s="148"/>
      <c r="D40" s="148"/>
      <c r="E40" s="145"/>
      <c r="F40" s="145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48"/>
      <c r="D41" s="148"/>
      <c r="E41" s="145"/>
      <c r="F41" s="145"/>
      <c r="G41" s="15" t="e">
        <f t="shared" si="0"/>
        <v>#DIV/0!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48"/>
      <c r="D42" s="148">
        <v>324.60000000000002</v>
      </c>
      <c r="E42" s="145"/>
      <c r="F42" s="145"/>
      <c r="G42" s="15">
        <f t="shared" si="0"/>
        <v>0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48">
        <v>0</v>
      </c>
      <c r="D43" s="148">
        <v>0</v>
      </c>
      <c r="E43" s="145">
        <v>0</v>
      </c>
      <c r="F43" s="145"/>
      <c r="G43" s="15"/>
      <c r="H43" s="41"/>
      <c r="I43" s="120"/>
    </row>
    <row r="44" spans="1:9" ht="30" x14ac:dyDescent="0.25">
      <c r="A44" s="16"/>
      <c r="B44" s="17" t="s">
        <v>83</v>
      </c>
      <c r="C44" s="148">
        <v>0</v>
      </c>
      <c r="D44" s="148"/>
      <c r="E44" s="145">
        <v>0</v>
      </c>
      <c r="F44" s="145"/>
      <c r="G44" s="15"/>
      <c r="H44" s="41"/>
      <c r="I44" s="120"/>
    </row>
    <row r="45" spans="1:9" ht="30" x14ac:dyDescent="0.25">
      <c r="A45" s="16"/>
      <c r="B45" s="17" t="s">
        <v>82</v>
      </c>
      <c r="C45" s="148"/>
      <c r="D45" s="148"/>
      <c r="E45" s="145"/>
      <c r="F45" s="145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2">
        <f>C37+C38+C43+C44</f>
        <v>110868.5</v>
      </c>
      <c r="D46" s="122">
        <f>D37+D38</f>
        <v>111193.09999999999</v>
      </c>
      <c r="E46" s="122" t="e">
        <f>E37+E38</f>
        <v>#REF!</v>
      </c>
      <c r="F46" s="122">
        <f>F37+F38</f>
        <v>34887.1</v>
      </c>
      <c r="G46" s="125">
        <f t="shared" si="0"/>
        <v>31.375238211723573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99">
        <f>C62</f>
        <v>0</v>
      </c>
      <c r="D47" s="99">
        <f>D46-D61</f>
        <v>-7963.2000000000116</v>
      </c>
      <c r="E47" s="99" t="e">
        <f>E46-E61</f>
        <v>#REF!</v>
      </c>
      <c r="F47" s="99">
        <f>F46-F61</f>
        <v>9341.3999999999978</v>
      </c>
      <c r="G47" s="15"/>
      <c r="H47" s="41"/>
      <c r="I47" s="120"/>
    </row>
    <row r="48" spans="1:9" ht="15" x14ac:dyDescent="0.25">
      <c r="A48" s="16"/>
      <c r="B48" s="34" t="s">
        <v>29</v>
      </c>
      <c r="C48" s="99"/>
      <c r="D48" s="99"/>
      <c r="E48" s="145"/>
      <c r="F48" s="99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45">
        <v>4739.8999999999996</v>
      </c>
      <c r="D49" s="145">
        <v>5680.7</v>
      </c>
      <c r="E49" s="145"/>
      <c r="F49" s="145">
        <v>1863</v>
      </c>
      <c r="G49" s="15">
        <f t="shared" si="0"/>
        <v>32.795254106008066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45"/>
      <c r="D50" s="145"/>
      <c r="E50" s="145"/>
      <c r="F50" s="145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48"/>
      <c r="D51" s="148"/>
      <c r="E51" s="145"/>
      <c r="F51" s="148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48"/>
      <c r="D52" s="148">
        <v>30818.5</v>
      </c>
      <c r="E52" s="145"/>
      <c r="F52" s="148">
        <v>4921.1000000000004</v>
      </c>
      <c r="G52" s="15">
        <f t="shared" si="0"/>
        <v>15.968006230024177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48">
        <v>65435.3</v>
      </c>
      <c r="D53" s="148">
        <v>41212.800000000003</v>
      </c>
      <c r="E53" s="145"/>
      <c r="F53" s="148">
        <v>5770.6</v>
      </c>
      <c r="G53" s="15">
        <f t="shared" si="0"/>
        <v>14.001960555943786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48"/>
      <c r="D54" s="148"/>
      <c r="E54" s="145"/>
      <c r="F54" s="148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48"/>
      <c r="D55" s="148"/>
      <c r="E55" s="145"/>
      <c r="F55" s="148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48">
        <v>40693.300000000003</v>
      </c>
      <c r="D56" s="148">
        <v>41444.300000000003</v>
      </c>
      <c r="E56" s="145"/>
      <c r="F56" s="148">
        <v>12991</v>
      </c>
      <c r="G56" s="15">
        <f t="shared" si="0"/>
        <v>31.345685655204697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48"/>
      <c r="D57" s="148"/>
      <c r="E57" s="145"/>
      <c r="F57" s="148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48"/>
      <c r="D58" s="148"/>
      <c r="E58" s="145"/>
      <c r="F58" s="148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48"/>
      <c r="D59" s="148"/>
      <c r="E59" s="149"/>
      <c r="F59" s="148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150"/>
      <c r="D60" s="150"/>
      <c r="E60" s="149"/>
      <c r="F60" s="150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51">
        <f>C49+C51+C52+C53+C55+C56+C57+C58+C59+C50+C54+C60</f>
        <v>110868.5</v>
      </c>
      <c r="D61" s="151">
        <f>D49+D51+D52+D53+D55+D56+D57+D58+D59+D50+D54+D60</f>
        <v>119156.3</v>
      </c>
      <c r="E61" s="151">
        <f>E49+E51+E52+E53+E55+E56+E57+E58+E59+E50+E54+E60</f>
        <v>0</v>
      </c>
      <c r="F61" s="151">
        <f>F49+F51+F52+F53+F55+F56+F57+F58+F59+F50+F54+F60</f>
        <v>25545.7</v>
      </c>
      <c r="G61" s="125">
        <f>F61/D61*100</f>
        <v>21.438816076027873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152">
        <f>C46-C61</f>
        <v>0</v>
      </c>
      <c r="D62" s="152">
        <f>D46-D61</f>
        <v>-7963.2000000000116</v>
      </c>
      <c r="E62" s="152" t="e">
        <f>E46-E61</f>
        <v>#REF!</v>
      </c>
      <c r="F62" s="152">
        <f>F46-F61</f>
        <v>9341.3999999999978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55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43" workbookViewId="0">
      <selection activeCell="F53" sqref="F53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133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121</v>
      </c>
      <c r="D4" s="163" t="s">
        <v>122</v>
      </c>
      <c r="E4" s="163" t="s">
        <v>91</v>
      </c>
      <c r="F4" s="163" t="s">
        <v>134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190730.1</v>
      </c>
      <c r="G8" s="15">
        <f>F8/D8*100</f>
        <v>52.073165038237846</v>
      </c>
      <c r="H8" s="41">
        <f>F8/E8*100</f>
        <v>71.930952657517878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14712</v>
      </c>
      <c r="G9" s="15">
        <f t="shared" ref="G9:G64" si="0">F9/D9*100</f>
        <v>55.487039069483259</v>
      </c>
      <c r="H9" s="41">
        <f t="shared" ref="H9:H64" si="1">F9/E9*100</f>
        <v>61.510159712350529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131.30000000000001</v>
      </c>
      <c r="G10" s="15">
        <f t="shared" si="0"/>
        <v>46.892857142857146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7184.2</v>
      </c>
      <c r="G11" s="15">
        <f t="shared" si="0"/>
        <v>44.854153139203838</v>
      </c>
      <c r="H11" s="41">
        <f t="shared" si="1"/>
        <v>42.689405193416121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7277.5</v>
      </c>
      <c r="G12" s="15">
        <f t="shared" si="0"/>
        <v>72.221781156342416</v>
      </c>
      <c r="H12" s="41">
        <f t="shared" si="1"/>
        <v>107.57575757575756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119</v>
      </c>
      <c r="G13" s="15">
        <f t="shared" si="0"/>
        <v>84.457061745919091</v>
      </c>
      <c r="H13" s="41">
        <f t="shared" si="1"/>
        <v>191.93548387096774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4561</v>
      </c>
      <c r="D21" s="130">
        <f>D22</f>
        <v>4561</v>
      </c>
      <c r="E21" s="130">
        <f>E22</f>
        <v>0</v>
      </c>
      <c r="F21" s="130">
        <f>F22</f>
        <v>2399</v>
      </c>
      <c r="G21" s="15">
        <f t="shared" si="0"/>
        <v>52.598114448585832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4561</v>
      </c>
      <c r="D22" s="129">
        <f>D23+D24+D25</f>
        <v>4561</v>
      </c>
      <c r="E22" s="129">
        <f>E23+E24+E25</f>
        <v>0</v>
      </c>
      <c r="F22" s="129">
        <f>F23+F24+F25</f>
        <v>2399</v>
      </c>
      <c r="G22" s="15">
        <f t="shared" si="0"/>
        <v>52.598114448585832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2389</v>
      </c>
      <c r="G24" s="15">
        <f t="shared" si="0"/>
        <v>52.667548500881836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>
        <v>10</v>
      </c>
      <c r="G25" s="15">
        <f t="shared" si="0"/>
        <v>40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12801.8</v>
      </c>
      <c r="G26" s="15">
        <f t="shared" si="0"/>
        <v>52.25224489795918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200</v>
      </c>
      <c r="D27" s="133">
        <v>200</v>
      </c>
      <c r="E27" s="133"/>
      <c r="F27" s="133">
        <v>158</v>
      </c>
      <c r="G27" s="15">
        <f t="shared" si="0"/>
        <v>79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422048.6</v>
      </c>
      <c r="D28" s="134">
        <f>D8+D9+D14+D21+D26+D27</f>
        <v>422048.6</v>
      </c>
      <c r="E28" s="134">
        <f>E8+E9+E14+E21+E26+E27</f>
        <v>289811.20000000001</v>
      </c>
      <c r="F28" s="134">
        <f>F8+F9+F14+F21+F26+F27</f>
        <v>220800.9</v>
      </c>
      <c r="G28" s="15">
        <f t="shared" si="0"/>
        <v>52.316463080318243</v>
      </c>
      <c r="H28" s="15">
        <f t="shared" si="1"/>
        <v>76.187842291809289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734.5</v>
      </c>
      <c r="G29" s="15">
        <f t="shared" si="0"/>
        <v>52.727925340990666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14558</v>
      </c>
      <c r="D30" s="135">
        <f>D31+D32+D33+D34</f>
        <v>14558</v>
      </c>
      <c r="E30" s="135">
        <f>E31+E32+E33+E34</f>
        <v>0</v>
      </c>
      <c r="F30" s="135">
        <f>F31+F32+F33+F34</f>
        <v>6589.6000000000013</v>
      </c>
      <c r="G30" s="15">
        <f t="shared" si="0"/>
        <v>45.264459403764263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12086</v>
      </c>
      <c r="D31" s="129">
        <v>12086</v>
      </c>
      <c r="E31" s="129"/>
      <c r="F31" s="129">
        <v>5641.1</v>
      </c>
      <c r="G31" s="15">
        <f t="shared" si="0"/>
        <v>46.674664901538975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1684</v>
      </c>
      <c r="D32" s="136">
        <v>1684</v>
      </c>
      <c r="E32" s="136"/>
      <c r="F32" s="136">
        <v>803.1</v>
      </c>
      <c r="G32" s="72">
        <f t="shared" si="0"/>
        <v>47.690023752969125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339</v>
      </c>
      <c r="D33" s="136">
        <v>339</v>
      </c>
      <c r="E33" s="136"/>
      <c r="F33" s="136">
        <v>120.1</v>
      </c>
      <c r="G33" s="72">
        <f t="shared" si="0"/>
        <v>35.427728613569322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25.3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/>
      <c r="E35" s="93"/>
      <c r="F35" s="93">
        <v>133.1</v>
      </c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3823.4</v>
      </c>
      <c r="E36" s="93"/>
      <c r="F36" s="93">
        <v>2734.4</v>
      </c>
      <c r="G36" s="15">
        <f t="shared" si="0"/>
        <v>71.517497515300519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1819.2</v>
      </c>
      <c r="G37" s="15">
        <f t="shared" si="0"/>
        <v>81.798561151079141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21743</v>
      </c>
      <c r="D38" s="137">
        <f>D29+D30+D35+D36+D37</f>
        <v>21998.400000000001</v>
      </c>
      <c r="E38" s="137">
        <f>E29+E30+E35+E36+E37</f>
        <v>0</v>
      </c>
      <c r="F38" s="137">
        <f>F29+F30+F35+F36+F37</f>
        <v>12010.800000000003</v>
      </c>
      <c r="G38" s="15">
        <f t="shared" si="0"/>
        <v>54.598516255727702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443791.6</v>
      </c>
      <c r="D40" s="125">
        <f>D28+D38+D39</f>
        <v>444047</v>
      </c>
      <c r="E40" s="125">
        <f>E28+E38+E39</f>
        <v>289811.20000000001</v>
      </c>
      <c r="F40" s="125">
        <f>F28+F38+F39</f>
        <v>232811.7</v>
      </c>
      <c r="G40" s="123">
        <f t="shared" si="0"/>
        <v>52.429517596110323</v>
      </c>
      <c r="H40" s="123">
        <f t="shared" si="1"/>
        <v>80.332195581123159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617867.80000000005</v>
      </c>
      <c r="D41" s="138">
        <f>D42+D43+D44+D45+D46+D47+D48</f>
        <v>695770.1</v>
      </c>
      <c r="E41" s="138">
        <f>E42+E43+E44+E45+E46+E47+E48</f>
        <v>454103</v>
      </c>
      <c r="F41" s="138">
        <f>F42+F43+F44+F45+F46+F47+F48</f>
        <v>349450.80000000005</v>
      </c>
      <c r="G41" s="123">
        <f t="shared" si="0"/>
        <v>50.225038414269321</v>
      </c>
      <c r="H41" s="123">
        <f t="shared" si="1"/>
        <v>76.954083104493918</v>
      </c>
      <c r="I41" s="120"/>
    </row>
    <row r="42" spans="1:20" ht="15" customHeight="1" x14ac:dyDescent="0.25">
      <c r="A42" s="16"/>
      <c r="B42" s="17" t="s">
        <v>44</v>
      </c>
      <c r="C42" s="139">
        <v>5865.7</v>
      </c>
      <c r="D42" s="139">
        <v>5865.7</v>
      </c>
      <c r="E42" s="97"/>
      <c r="F42" s="97">
        <v>2932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372520.5</v>
      </c>
      <c r="D43" s="139">
        <v>405966.3</v>
      </c>
      <c r="E43" s="97">
        <v>226916</v>
      </c>
      <c r="F43" s="97">
        <v>207651.1</v>
      </c>
      <c r="G43" s="15">
        <f>F43/D43*100</f>
        <v>51.149836821430753</v>
      </c>
      <c r="H43" s="41">
        <f t="shared" si="1"/>
        <v>91.510118281654883</v>
      </c>
      <c r="I43" s="120"/>
    </row>
    <row r="44" spans="1:20" ht="16.5" customHeight="1" x14ac:dyDescent="0.25">
      <c r="A44" s="16"/>
      <c r="B44" s="17" t="s">
        <v>34</v>
      </c>
      <c r="C44" s="139">
        <v>167037.70000000001</v>
      </c>
      <c r="D44" s="139">
        <v>190660.6</v>
      </c>
      <c r="E44" s="97">
        <v>128300</v>
      </c>
      <c r="F44" s="97">
        <v>124869.8</v>
      </c>
      <c r="G44" s="15">
        <f>F44/D44*100</f>
        <v>65.493237721899547</v>
      </c>
      <c r="H44" s="41">
        <f t="shared" si="1"/>
        <v>97.326422447388936</v>
      </c>
      <c r="I44" s="120"/>
    </row>
    <row r="45" spans="1:20" ht="15.6" customHeight="1" x14ac:dyDescent="0.25">
      <c r="A45" s="16"/>
      <c r="B45" s="17" t="s">
        <v>38</v>
      </c>
      <c r="C45" s="139">
        <v>72443.899999999994</v>
      </c>
      <c r="D45" s="139">
        <v>93170.1</v>
      </c>
      <c r="E45" s="97">
        <v>97974</v>
      </c>
      <c r="F45" s="97">
        <v>34700.1</v>
      </c>
      <c r="G45" s="15">
        <f>F45/D45*100</f>
        <v>37.243815344193038</v>
      </c>
      <c r="H45" s="41">
        <f t="shared" si="1"/>
        <v>35.41766182864842</v>
      </c>
      <c r="I45" s="120"/>
    </row>
    <row r="46" spans="1:20" ht="32.25" customHeight="1" x14ac:dyDescent="0.25">
      <c r="A46" s="16"/>
      <c r="B46" s="17" t="s">
        <v>54</v>
      </c>
      <c r="C46" s="139"/>
      <c r="D46" s="139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/>
      <c r="D47" s="139">
        <v>107.4</v>
      </c>
      <c r="E47" s="97">
        <v>0</v>
      </c>
      <c r="F47" s="97">
        <v>107.4</v>
      </c>
      <c r="G47" s="15">
        <f>F47/D47*100</f>
        <v>100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0.5</v>
      </c>
      <c r="G48" s="15"/>
      <c r="H48" s="41">
        <f t="shared" si="1"/>
        <v>5.4764512595837894E-2</v>
      </c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1061659.3999999999</v>
      </c>
      <c r="D49" s="125">
        <f t="shared" si="2"/>
        <v>1139817.1000000001</v>
      </c>
      <c r="E49" s="125">
        <f t="shared" si="2"/>
        <v>743914.2</v>
      </c>
      <c r="F49" s="125">
        <f t="shared" si="2"/>
        <v>582262.5</v>
      </c>
      <c r="G49" s="123">
        <f>F49/D49*100</f>
        <v>51.083853716530484</v>
      </c>
      <c r="H49" s="123">
        <f t="shared" si="2"/>
        <v>157.28627868561708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-18584.399999999674</v>
      </c>
      <c r="E50" s="93">
        <f>E49-E64</f>
        <v>743914.2</v>
      </c>
      <c r="F50" s="93">
        <f>F49-F64</f>
        <v>4893.6000000000931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87345.1</v>
      </c>
      <c r="E52" s="97"/>
      <c r="F52" s="97">
        <v>42446.6</v>
      </c>
      <c r="G52" s="15">
        <f t="shared" si="0"/>
        <v>48.596429565024252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1252.9000000000001</v>
      </c>
      <c r="G53" s="15">
        <f t="shared" si="0"/>
        <v>50.001995450373158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3137.9</v>
      </c>
      <c r="D54" s="139">
        <v>3150.4</v>
      </c>
      <c r="E54" s="97"/>
      <c r="F54" s="139">
        <v>1268.5</v>
      </c>
      <c r="G54" s="15">
        <f t="shared" si="0"/>
        <v>40.264728288471304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26306.3</v>
      </c>
      <c r="D55" s="139">
        <v>28021</v>
      </c>
      <c r="E55" s="97"/>
      <c r="F55" s="139">
        <v>131.5</v>
      </c>
      <c r="G55" s="15">
        <f t="shared" si="0"/>
        <v>0.46929088897612509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15238.2</v>
      </c>
      <c r="D56" s="139">
        <v>16013.8</v>
      </c>
      <c r="E56" s="97"/>
      <c r="F56" s="139">
        <v>8905</v>
      </c>
      <c r="G56" s="15">
        <f t="shared" si="0"/>
        <v>55.608287851727887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2265.5</v>
      </c>
      <c r="D57" s="139">
        <v>3172</v>
      </c>
      <c r="E57" s="97"/>
      <c r="F57" s="139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771007</v>
      </c>
      <c r="D58" s="139">
        <v>763528.8</v>
      </c>
      <c r="E58" s="97"/>
      <c r="F58" s="139">
        <v>411456.8</v>
      </c>
      <c r="G58" s="15">
        <f t="shared" si="0"/>
        <v>53.888838246834958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120930.8</v>
      </c>
      <c r="D59" s="139">
        <v>124938.6</v>
      </c>
      <c r="E59" s="97"/>
      <c r="F59" s="139">
        <v>63385</v>
      </c>
      <c r="G59" s="15">
        <f t="shared" si="0"/>
        <v>50.732920010309059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864.2</v>
      </c>
      <c r="D60" s="139">
        <v>864.2</v>
      </c>
      <c r="E60" s="97"/>
      <c r="F60" s="139">
        <v>559</v>
      </c>
      <c r="G60" s="15">
        <f t="shared" si="0"/>
        <v>64.684100902568844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22937.7</v>
      </c>
      <c r="D61" s="139">
        <v>58887.5</v>
      </c>
      <c r="E61" s="97"/>
      <c r="F61" s="139">
        <v>20139.5</v>
      </c>
      <c r="G61" s="15">
        <f t="shared" si="0"/>
        <v>34.199957546168541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29047.4</v>
      </c>
      <c r="E62" s="140"/>
      <c r="F62" s="139">
        <v>10956.6</v>
      </c>
      <c r="G62" s="15">
        <f t="shared" si="0"/>
        <v>37.71972706679427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16294.3</v>
      </c>
      <c r="D63" s="141">
        <v>40927</v>
      </c>
      <c r="E63" s="140"/>
      <c r="F63" s="141">
        <v>16867.5</v>
      </c>
      <c r="G63" s="15">
        <f t="shared" si="0"/>
        <v>41.213624257824911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1061659.3999999999</v>
      </c>
      <c r="D64" s="142">
        <f>D52+D54+D55+D56+D58+D59+D60+D61+D62+D53+D57+D63</f>
        <v>1158401.4999999998</v>
      </c>
      <c r="E64" s="142">
        <f>E52+E54+E55+E56+E58+E59+E60+E61+E62+E53+E57+E63</f>
        <v>0</v>
      </c>
      <c r="F64" s="142">
        <f>F52+F54+F55+F56+F58+F59+F60+F61+F62+F53+F57+F63</f>
        <v>577368.89999999991</v>
      </c>
      <c r="G64" s="123">
        <f t="shared" si="0"/>
        <v>49.841863982392979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-18584.399999999674</v>
      </c>
      <c r="E65" s="143">
        <f>E49-E64</f>
        <v>743914.2</v>
      </c>
      <c r="F65" s="143">
        <f>F49-F64</f>
        <v>4893.6000000000931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56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1" orientation="portrait" verticalDpi="0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103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90</v>
      </c>
      <c r="D5" s="163" t="s">
        <v>89</v>
      </c>
      <c r="E5" s="163" t="s">
        <v>84</v>
      </c>
      <c r="F5" s="163" t="s">
        <v>104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9">
        <v>387957</v>
      </c>
      <c r="D9" s="99">
        <v>367754</v>
      </c>
      <c r="E9" s="99">
        <v>265157.2</v>
      </c>
      <c r="F9" s="15">
        <v>373850</v>
      </c>
      <c r="G9" s="15">
        <f>F9/D9*100</f>
        <v>101.65762982863544</v>
      </c>
      <c r="H9" s="41">
        <f>F9/E9*100</f>
        <v>140.99183427793022</v>
      </c>
    </row>
    <row r="10" spans="1:9" ht="14.25" x14ac:dyDescent="0.2">
      <c r="A10" s="13">
        <v>2</v>
      </c>
      <c r="B10" s="14" t="s">
        <v>5</v>
      </c>
      <c r="C10" s="15">
        <f>C11+C12+C13+C14</f>
        <v>29558</v>
      </c>
      <c r="D10" s="15">
        <f>D11+D12+D13+D14</f>
        <v>28005</v>
      </c>
      <c r="E10" s="15">
        <f>E11+E12+E13+E14</f>
        <v>23918</v>
      </c>
      <c r="F10" s="15">
        <f>F11+F12+F13+F14</f>
        <v>28014</v>
      </c>
      <c r="G10" s="15">
        <f t="shared" ref="G10:G66" si="0">F10/D10*100</f>
        <v>100.03213711837171</v>
      </c>
      <c r="H10" s="41">
        <f t="shared" ref="H10:H66" si="1">F10/E10*100</f>
        <v>117.12517769044236</v>
      </c>
      <c r="I10" s="117"/>
    </row>
    <row r="11" spans="1:9" ht="15" x14ac:dyDescent="0.25">
      <c r="A11" s="16"/>
      <c r="B11" s="17" t="s">
        <v>6</v>
      </c>
      <c r="C11" s="18">
        <v>334</v>
      </c>
      <c r="D11" s="18">
        <v>429</v>
      </c>
      <c r="E11" s="18">
        <v>262</v>
      </c>
      <c r="F11" s="18">
        <v>436</v>
      </c>
      <c r="G11" s="15">
        <f t="shared" si="0"/>
        <v>101.63170163170163</v>
      </c>
      <c r="H11" s="41"/>
      <c r="I11" s="114"/>
    </row>
    <row r="12" spans="1:9" ht="15" x14ac:dyDescent="0.25">
      <c r="A12" s="16"/>
      <c r="B12" s="17" t="s">
        <v>7</v>
      </c>
      <c r="C12" s="18">
        <v>19543</v>
      </c>
      <c r="D12" s="18">
        <v>17218</v>
      </c>
      <c r="E12" s="18">
        <v>16829</v>
      </c>
      <c r="F12" s="18">
        <v>17220</v>
      </c>
      <c r="G12" s="15">
        <f t="shared" si="0"/>
        <v>100.0116157509583</v>
      </c>
      <c r="H12" s="41">
        <f t="shared" si="1"/>
        <v>102.32337037257115</v>
      </c>
      <c r="I12" s="114"/>
    </row>
    <row r="13" spans="1:9" ht="15" x14ac:dyDescent="0.25">
      <c r="A13" s="16"/>
      <c r="B13" s="17" t="s">
        <v>47</v>
      </c>
      <c r="C13" s="18">
        <v>9500</v>
      </c>
      <c r="D13" s="18">
        <v>10256</v>
      </c>
      <c r="E13" s="18">
        <v>6765</v>
      </c>
      <c r="F13" s="18">
        <v>10256</v>
      </c>
      <c r="G13" s="15">
        <f t="shared" si="0"/>
        <v>100</v>
      </c>
      <c r="H13" s="41">
        <f t="shared" si="1"/>
        <v>151.6038433111604</v>
      </c>
      <c r="I13" s="114"/>
    </row>
    <row r="14" spans="1:9" ht="15" x14ac:dyDescent="0.25">
      <c r="A14" s="16"/>
      <c r="B14" s="17" t="s">
        <v>51</v>
      </c>
      <c r="C14" s="18">
        <v>181</v>
      </c>
      <c r="D14" s="18">
        <v>102</v>
      </c>
      <c r="E14" s="18">
        <v>62</v>
      </c>
      <c r="F14" s="18">
        <v>102</v>
      </c>
      <c r="G14" s="15">
        <f t="shared" si="0"/>
        <v>100</v>
      </c>
      <c r="H14" s="41">
        <f t="shared" si="1"/>
        <v>164.51612903225808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94501</v>
      </c>
      <c r="D15" s="93">
        <f>D16+D20+D21</f>
        <v>113272</v>
      </c>
      <c r="E15" s="93">
        <f>E16+E20+E21</f>
        <v>47525</v>
      </c>
      <c r="F15" s="93">
        <f>F16+F20+F21</f>
        <v>114818</v>
      </c>
      <c r="G15" s="15">
        <f t="shared" si="0"/>
        <v>101.36485627516068</v>
      </c>
      <c r="H15" s="41">
        <f t="shared" si="1"/>
        <v>241.59495002630194</v>
      </c>
    </row>
    <row r="16" spans="1:9" ht="15" x14ac:dyDescent="0.25">
      <c r="A16" s="20"/>
      <c r="B16" s="17" t="s">
        <v>9</v>
      </c>
      <c r="C16" s="18">
        <v>9459</v>
      </c>
      <c r="D16" s="18">
        <v>12594</v>
      </c>
      <c r="E16" s="18">
        <v>736</v>
      </c>
      <c r="F16" s="18">
        <v>12676</v>
      </c>
      <c r="G16" s="15">
        <f t="shared" si="0"/>
        <v>100.65110370017469</v>
      </c>
      <c r="H16" s="41">
        <f t="shared" si="1"/>
        <v>1722.2826086956522</v>
      </c>
      <c r="I16" s="114"/>
    </row>
    <row r="17" spans="1:22" ht="0.6" hidden="1" customHeight="1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18">
        <v>42</v>
      </c>
      <c r="D20" s="18">
        <v>70</v>
      </c>
      <c r="E20" s="18">
        <v>0</v>
      </c>
      <c r="F20" s="18">
        <v>70</v>
      </c>
      <c r="G20" s="15">
        <f t="shared" si="0"/>
        <v>100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85000</v>
      </c>
      <c r="D21" s="97">
        <v>100608</v>
      </c>
      <c r="E21" s="97">
        <v>46789</v>
      </c>
      <c r="F21" s="97">
        <v>102072</v>
      </c>
      <c r="G21" s="15">
        <f t="shared" si="0"/>
        <v>101.45515267175573</v>
      </c>
      <c r="H21" s="62">
        <f t="shared" si="1"/>
        <v>218.15383957767853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96">
        <f>C23</f>
        <v>5568</v>
      </c>
      <c r="D22" s="96">
        <f>D23</f>
        <v>4700</v>
      </c>
      <c r="E22" s="96">
        <f>E23</f>
        <v>4848</v>
      </c>
      <c r="F22" s="107">
        <f>F23</f>
        <v>4711</v>
      </c>
      <c r="G22" s="15">
        <f t="shared" si="0"/>
        <v>100.23404255319149</v>
      </c>
      <c r="H22" s="62">
        <f>F22/E22*100</f>
        <v>97.174092409240913</v>
      </c>
    </row>
    <row r="23" spans="1:22" s="46" customFormat="1" ht="15" x14ac:dyDescent="0.25">
      <c r="A23" s="42"/>
      <c r="B23" s="27" t="s">
        <v>14</v>
      </c>
      <c r="C23" s="28">
        <f>C24+C25+C26</f>
        <v>5568</v>
      </c>
      <c r="D23" s="28">
        <f>D24+D25+D26</f>
        <v>4700</v>
      </c>
      <c r="E23" s="28">
        <f>E24+E25+E26</f>
        <v>4848</v>
      </c>
      <c r="F23" s="28">
        <f>F24+F25+F26</f>
        <v>4711</v>
      </c>
      <c r="G23" s="15">
        <f t="shared" si="0"/>
        <v>100.23404255319149</v>
      </c>
      <c r="H23" s="62">
        <f>F23/E23*100</f>
        <v>97.174092409240913</v>
      </c>
    </row>
    <row r="24" spans="1:22" s="46" customFormat="1" ht="15" x14ac:dyDescent="0.25">
      <c r="A24" s="32"/>
      <c r="B24" s="29" t="s">
        <v>15</v>
      </c>
      <c r="C24" s="18">
        <v>220</v>
      </c>
      <c r="D24" s="18">
        <v>170</v>
      </c>
      <c r="E24" s="18">
        <v>180</v>
      </c>
      <c r="F24" s="18">
        <v>181</v>
      </c>
      <c r="G24" s="15">
        <f t="shared" si="0"/>
        <v>106.47058823529412</v>
      </c>
      <c r="H24" s="41">
        <f>F24/E24*100</f>
        <v>100.55555555555556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18">
        <v>5328</v>
      </c>
      <c r="D25" s="18">
        <v>4380</v>
      </c>
      <c r="E25" s="18">
        <v>4661</v>
      </c>
      <c r="F25" s="18">
        <v>4380</v>
      </c>
      <c r="G25" s="15">
        <f t="shared" si="0"/>
        <v>100</v>
      </c>
      <c r="H25" s="41">
        <f t="shared" si="1"/>
        <v>93.971250804548376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18">
        <v>20</v>
      </c>
      <c r="D26" s="18">
        <v>150</v>
      </c>
      <c r="E26" s="18">
        <v>7</v>
      </c>
      <c r="F26" s="18">
        <v>150</v>
      </c>
      <c r="G26" s="15">
        <f t="shared" si="0"/>
        <v>100</v>
      </c>
      <c r="H26" s="15">
        <f t="shared" si="1"/>
        <v>2142.8571428571427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20300</v>
      </c>
      <c r="D27" s="93">
        <v>20300</v>
      </c>
      <c r="E27" s="15">
        <v>13203</v>
      </c>
      <c r="F27" s="15">
        <v>21979</v>
      </c>
      <c r="G27" s="15">
        <f t="shared" si="0"/>
        <v>108.27093596059115</v>
      </c>
      <c r="H27" s="15">
        <f t="shared" si="1"/>
        <v>166.46974172536545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95">
        <v>74</v>
      </c>
      <c r="D28" s="95">
        <v>254</v>
      </c>
      <c r="E28" s="95">
        <v>249</v>
      </c>
      <c r="F28" s="15">
        <v>254</v>
      </c>
      <c r="G28" s="15">
        <f t="shared" si="0"/>
        <v>100</v>
      </c>
      <c r="H28" s="41">
        <f t="shared" si="1"/>
        <v>102.00803212851406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98">
        <f>C9+C10+C15+C22+C27+C28</f>
        <v>537958</v>
      </c>
      <c r="D29" s="98">
        <f>D9+D10+D15+D22+D27+D28</f>
        <v>534285</v>
      </c>
      <c r="E29" s="98">
        <f>E9+E10+E15+E22+E27+E28</f>
        <v>354900.2</v>
      </c>
      <c r="F29" s="98">
        <f>F9+F10+F15+F22+F27+F28</f>
        <v>543626</v>
      </c>
      <c r="G29" s="15">
        <f t="shared" si="0"/>
        <v>101.7483178453447</v>
      </c>
      <c r="H29" s="15">
        <f t="shared" si="1"/>
        <v>153.17714670208696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9">
        <v>4006</v>
      </c>
      <c r="D30" s="99">
        <v>3548</v>
      </c>
      <c r="E30" s="99">
        <v>4327.3999999999996</v>
      </c>
      <c r="F30" s="99">
        <v>3548</v>
      </c>
      <c r="G30" s="15">
        <f t="shared" si="0"/>
        <v>100</v>
      </c>
      <c r="H30" s="15">
        <f t="shared" si="1"/>
        <v>81.989185192032181</v>
      </c>
      <c r="I30" s="116"/>
    </row>
    <row r="31" spans="1:22" ht="28.5" x14ac:dyDescent="0.2">
      <c r="A31" s="65">
        <v>7</v>
      </c>
      <c r="B31" s="25" t="s">
        <v>66</v>
      </c>
      <c r="C31" s="100">
        <f>C32+C33+C34+C35</f>
        <v>18497</v>
      </c>
      <c r="D31" s="100">
        <f>D32+D33+D34+D35</f>
        <v>15935</v>
      </c>
      <c r="E31" s="100">
        <f>E32+E33+E34</f>
        <v>6023</v>
      </c>
      <c r="F31" s="100">
        <f>F32+F33+F34+F35</f>
        <v>15959</v>
      </c>
      <c r="G31" s="15">
        <f t="shared" si="0"/>
        <v>100.15061186068404</v>
      </c>
      <c r="H31" s="15">
        <f t="shared" si="1"/>
        <v>264.96762410758754</v>
      </c>
    </row>
    <row r="32" spans="1:22" ht="15" x14ac:dyDescent="0.25">
      <c r="A32" s="31"/>
      <c r="B32" s="27" t="s">
        <v>21</v>
      </c>
      <c r="C32" s="101">
        <v>14560</v>
      </c>
      <c r="D32" s="101">
        <v>14078</v>
      </c>
      <c r="E32" s="101">
        <v>5743</v>
      </c>
      <c r="F32" s="101">
        <v>14103</v>
      </c>
      <c r="G32" s="15">
        <f t="shared" si="0"/>
        <v>100.17758204290381</v>
      </c>
      <c r="H32" s="15">
        <f t="shared" si="1"/>
        <v>245.56851819606479</v>
      </c>
    </row>
    <row r="33" spans="1:9" ht="15" x14ac:dyDescent="0.25">
      <c r="A33" s="32"/>
      <c r="B33" s="70" t="s">
        <v>22</v>
      </c>
      <c r="C33" s="102">
        <v>2000</v>
      </c>
      <c r="D33" s="102">
        <v>1703</v>
      </c>
      <c r="E33" s="102">
        <v>280</v>
      </c>
      <c r="F33" s="102">
        <v>1702</v>
      </c>
      <c r="G33" s="72">
        <f t="shared" si="0"/>
        <v>99.941280093951846</v>
      </c>
      <c r="H33" s="15">
        <f t="shared" si="1"/>
        <v>607.85714285714278</v>
      </c>
    </row>
    <row r="34" spans="1:9" ht="15" x14ac:dyDescent="0.25">
      <c r="A34" s="32"/>
      <c r="B34" s="30" t="s">
        <v>81</v>
      </c>
      <c r="C34" s="102">
        <v>53</v>
      </c>
      <c r="D34" s="102">
        <v>2</v>
      </c>
      <c r="E34" s="102">
        <v>0</v>
      </c>
      <c r="F34" s="102">
        <v>2</v>
      </c>
      <c r="G34" s="72">
        <f t="shared" si="0"/>
        <v>100</v>
      </c>
      <c r="H34" s="15" t="e">
        <f t="shared" si="1"/>
        <v>#DIV/0!</v>
      </c>
    </row>
    <row r="35" spans="1:9" ht="15" x14ac:dyDescent="0.25">
      <c r="A35" s="32"/>
      <c r="B35" s="30" t="s">
        <v>88</v>
      </c>
      <c r="C35" s="102">
        <v>1884</v>
      </c>
      <c r="D35" s="102">
        <v>152</v>
      </c>
      <c r="E35" s="102"/>
      <c r="F35" s="102">
        <v>152</v>
      </c>
      <c r="G35" s="72"/>
      <c r="H35" s="15"/>
    </row>
    <row r="36" spans="1:9" ht="14.25" x14ac:dyDescent="0.2">
      <c r="A36" s="13">
        <v>8</v>
      </c>
      <c r="B36" s="14" t="s">
        <v>23</v>
      </c>
      <c r="C36" s="99">
        <v>0</v>
      </c>
      <c r="D36" s="99">
        <v>527</v>
      </c>
      <c r="E36" s="99">
        <v>7790</v>
      </c>
      <c r="F36" s="99">
        <v>816</v>
      </c>
      <c r="G36" s="72">
        <f t="shared" si="0"/>
        <v>154.83870967741936</v>
      </c>
      <c r="H36" s="15">
        <f t="shared" si="1"/>
        <v>10.474967907573813</v>
      </c>
      <c r="I36" s="116"/>
    </row>
    <row r="37" spans="1:9" ht="14.25" x14ac:dyDescent="0.2">
      <c r="A37" s="13">
        <v>9</v>
      </c>
      <c r="B37" s="14" t="s">
        <v>24</v>
      </c>
      <c r="C37" s="99">
        <v>4719</v>
      </c>
      <c r="D37" s="99">
        <v>5736</v>
      </c>
      <c r="E37" s="99">
        <v>3276</v>
      </c>
      <c r="F37" s="99">
        <v>5890</v>
      </c>
      <c r="G37" s="15">
        <f t="shared" si="0"/>
        <v>102.68479776847978</v>
      </c>
      <c r="H37" s="15">
        <f t="shared" si="1"/>
        <v>179.7924297924298</v>
      </c>
      <c r="I37" s="116"/>
    </row>
    <row r="38" spans="1:9" ht="28.5" x14ac:dyDescent="0.2">
      <c r="A38" s="13">
        <v>10</v>
      </c>
      <c r="B38" s="14" t="s">
        <v>101</v>
      </c>
      <c r="C38" s="99">
        <v>2622</v>
      </c>
      <c r="D38" s="99">
        <v>7647</v>
      </c>
      <c r="E38" s="99">
        <v>2034</v>
      </c>
      <c r="F38" s="99">
        <v>7647</v>
      </c>
      <c r="G38" s="15">
        <f t="shared" si="0"/>
        <v>100</v>
      </c>
      <c r="H38" s="15">
        <f t="shared" si="1"/>
        <v>375.95870206489678</v>
      </c>
      <c r="I38" s="116"/>
    </row>
    <row r="39" spans="1:9" ht="14.25" x14ac:dyDescent="0.2">
      <c r="A39" s="13">
        <v>11</v>
      </c>
      <c r="B39" s="14" t="s">
        <v>102</v>
      </c>
      <c r="C39" s="99"/>
      <c r="D39" s="111">
        <v>2418</v>
      </c>
      <c r="E39" s="99"/>
      <c r="F39" s="99">
        <v>3249</v>
      </c>
      <c r="G39" s="15">
        <f t="shared" si="0"/>
        <v>134.36724565756825</v>
      </c>
      <c r="H39" s="15"/>
      <c r="I39" s="118"/>
    </row>
    <row r="40" spans="1:9" s="55" customFormat="1" ht="15" x14ac:dyDescent="0.25">
      <c r="A40" s="56"/>
      <c r="B40" s="57" t="s">
        <v>53</v>
      </c>
      <c r="C40" s="103">
        <f>C30+C31+C36+C37+C38+C39</f>
        <v>29844</v>
      </c>
      <c r="D40" s="103">
        <f t="shared" ref="D40:G40" si="2">D30+D31+D36+D37+D38+D39</f>
        <v>35811</v>
      </c>
      <c r="E40" s="103">
        <f t="shared" si="2"/>
        <v>23450.400000000001</v>
      </c>
      <c r="F40" s="103">
        <f t="shared" si="2"/>
        <v>37109</v>
      </c>
      <c r="G40" s="103">
        <f t="shared" si="2"/>
        <v>692.0413649641514</v>
      </c>
      <c r="H40" s="15">
        <f>F40/E40*100</f>
        <v>158.24463548596185</v>
      </c>
    </row>
    <row r="41" spans="1:9" s="84" customFormat="1" ht="15" x14ac:dyDescent="0.25">
      <c r="A41" s="80"/>
      <c r="B41" s="81" t="s">
        <v>25</v>
      </c>
      <c r="C41" s="104">
        <f>C29+C40</f>
        <v>567802</v>
      </c>
      <c r="D41" s="104">
        <f>D29+D40</f>
        <v>570096</v>
      </c>
      <c r="E41" s="104" t="e">
        <f>E29+E40+#REF!</f>
        <v>#REF!</v>
      </c>
      <c r="F41" s="104">
        <f>F29+F40</f>
        <v>580735</v>
      </c>
      <c r="G41" s="82">
        <f t="shared" si="0"/>
        <v>101.86617692458815</v>
      </c>
      <c r="H41" s="82" t="e">
        <f t="shared" si="1"/>
        <v>#REF!</v>
      </c>
    </row>
    <row r="42" spans="1:9" s="89" customFormat="1" ht="15" x14ac:dyDescent="0.25">
      <c r="A42" s="85"/>
      <c r="B42" s="86" t="s">
        <v>26</v>
      </c>
      <c r="C42" s="87">
        <f>C44+C45+C46+C48+C49+C50</f>
        <v>468093</v>
      </c>
      <c r="D42" s="87">
        <f>D44+D45+D46+D48+D49+D50</f>
        <v>560840</v>
      </c>
      <c r="E42" s="87">
        <f>E44+E45+E46+E48+E49+E50</f>
        <v>379384</v>
      </c>
      <c r="F42" s="87">
        <f>F44+F45+F46+F48+F49+F50</f>
        <v>561540</v>
      </c>
      <c r="G42" s="83">
        <f t="shared" si="0"/>
        <v>100.12481278082876</v>
      </c>
      <c r="H42" s="88">
        <f t="shared" si="1"/>
        <v>148.01362208211205</v>
      </c>
    </row>
    <row r="43" spans="1:9" ht="15" x14ac:dyDescent="0.25">
      <c r="A43" s="16"/>
      <c r="B43" s="17" t="s">
        <v>44</v>
      </c>
      <c r="C43" s="19"/>
      <c r="D43" s="19"/>
      <c r="E43" s="18"/>
      <c r="F43" s="18"/>
      <c r="G43" s="15"/>
      <c r="H43" s="15"/>
    </row>
    <row r="44" spans="1:9" ht="15" x14ac:dyDescent="0.25">
      <c r="A44" s="16"/>
      <c r="B44" s="17" t="s">
        <v>46</v>
      </c>
      <c r="C44" s="19">
        <v>318980</v>
      </c>
      <c r="D44" s="19">
        <v>312763</v>
      </c>
      <c r="E44" s="18">
        <v>226916</v>
      </c>
      <c r="F44" s="18">
        <v>312763</v>
      </c>
      <c r="G44" s="15">
        <f t="shared" si="0"/>
        <v>100</v>
      </c>
      <c r="H44" s="41">
        <f t="shared" si="1"/>
        <v>137.83206120326466</v>
      </c>
    </row>
    <row r="45" spans="1:9" ht="15" x14ac:dyDescent="0.25">
      <c r="A45" s="16"/>
      <c r="B45" s="17" t="s">
        <v>34</v>
      </c>
      <c r="C45" s="19">
        <v>149113</v>
      </c>
      <c r="D45" s="19">
        <v>211595</v>
      </c>
      <c r="E45" s="18">
        <v>128300</v>
      </c>
      <c r="F45" s="18">
        <v>211595</v>
      </c>
      <c r="G45" s="15">
        <f t="shared" si="0"/>
        <v>100</v>
      </c>
      <c r="H45" s="41">
        <f t="shared" si="1"/>
        <v>164.92205767731878</v>
      </c>
    </row>
    <row r="46" spans="1:9" ht="15" x14ac:dyDescent="0.25">
      <c r="A46" s="16"/>
      <c r="B46" s="17" t="s">
        <v>38</v>
      </c>
      <c r="C46" s="19"/>
      <c r="D46" s="19">
        <v>39435</v>
      </c>
      <c r="E46" s="18">
        <v>23255</v>
      </c>
      <c r="F46" s="18">
        <v>39435</v>
      </c>
      <c r="G46" s="15">
        <f t="shared" si="0"/>
        <v>100</v>
      </c>
      <c r="H46" s="41">
        <f t="shared" si="1"/>
        <v>169.57643517523113</v>
      </c>
    </row>
    <row r="47" spans="1:9" ht="15" x14ac:dyDescent="0.25">
      <c r="A47" s="16"/>
      <c r="B47" s="17" t="s">
        <v>39</v>
      </c>
      <c r="C47" s="19"/>
      <c r="D47" s="19"/>
      <c r="E47" s="18"/>
      <c r="F47" s="18"/>
      <c r="G47" s="15" t="e">
        <f t="shared" si="0"/>
        <v>#DIV/0!</v>
      </c>
      <c r="H47" s="41" t="e">
        <f t="shared" si="1"/>
        <v>#DIV/0!</v>
      </c>
    </row>
    <row r="48" spans="1:9" ht="30" x14ac:dyDescent="0.25">
      <c r="A48" s="16"/>
      <c r="B48" s="17" t="s">
        <v>54</v>
      </c>
      <c r="C48" s="19">
        <v>0</v>
      </c>
      <c r="D48" s="19">
        <v>-6123</v>
      </c>
      <c r="E48" s="18">
        <v>0</v>
      </c>
      <c r="F48" s="73">
        <v>-6123</v>
      </c>
      <c r="G48" s="15"/>
      <c r="H48" s="41"/>
    </row>
    <row r="49" spans="1:8" ht="30" x14ac:dyDescent="0.25">
      <c r="A49" s="16"/>
      <c r="B49" s="17" t="s">
        <v>83</v>
      </c>
      <c r="C49" s="19">
        <v>0</v>
      </c>
      <c r="D49" s="19">
        <v>3047</v>
      </c>
      <c r="E49" s="18">
        <v>0</v>
      </c>
      <c r="F49" s="73">
        <v>3747</v>
      </c>
      <c r="G49" s="15"/>
      <c r="H49" s="41"/>
    </row>
    <row r="50" spans="1:8" ht="30" x14ac:dyDescent="0.25">
      <c r="A50" s="16"/>
      <c r="B50" s="17" t="s">
        <v>82</v>
      </c>
      <c r="C50" s="19"/>
      <c r="D50" s="19">
        <v>123</v>
      </c>
      <c r="E50" s="18">
        <v>913</v>
      </c>
      <c r="F50" s="73">
        <v>123</v>
      </c>
      <c r="G50" s="15"/>
      <c r="H50" s="41"/>
    </row>
    <row r="51" spans="1:8" s="68" customFormat="1" ht="15" x14ac:dyDescent="0.25">
      <c r="A51" s="74"/>
      <c r="B51" s="75" t="s">
        <v>27</v>
      </c>
      <c r="C51" s="76">
        <f>C41+C42+C48+C49</f>
        <v>1035895</v>
      </c>
      <c r="D51" s="76">
        <f>D41+D42</f>
        <v>1130936</v>
      </c>
      <c r="E51" s="76" t="e">
        <f>E41+E42</f>
        <v>#REF!</v>
      </c>
      <c r="F51" s="76">
        <f>F41+F42</f>
        <v>1142275</v>
      </c>
      <c r="G51" s="76">
        <f t="shared" si="0"/>
        <v>101.00262083796076</v>
      </c>
      <c r="H51" s="78" t="e">
        <f t="shared" si="1"/>
        <v>#REF!</v>
      </c>
    </row>
    <row r="52" spans="1:8" ht="15" x14ac:dyDescent="0.25">
      <c r="A52" s="16"/>
      <c r="B52" s="33" t="s">
        <v>28</v>
      </c>
      <c r="C52" s="15">
        <f>C67</f>
        <v>-4.9999999930150807E-2</v>
      </c>
      <c r="D52" s="15">
        <f>D51-D66</f>
        <v>-60833</v>
      </c>
      <c r="E52" s="15" t="e">
        <f>E51-E66</f>
        <v>#REF!</v>
      </c>
      <c r="F52" s="15">
        <f>F51-F66</f>
        <v>-20500</v>
      </c>
      <c r="G52" s="15"/>
      <c r="H52" s="41"/>
    </row>
    <row r="53" spans="1:8" ht="15" x14ac:dyDescent="0.25">
      <c r="A53" s="16"/>
      <c r="B53" s="34" t="s">
        <v>29</v>
      </c>
      <c r="C53" s="15"/>
      <c r="D53" s="15"/>
      <c r="E53" s="18"/>
      <c r="F53" s="15"/>
      <c r="G53" s="15"/>
      <c r="H53" s="41"/>
    </row>
    <row r="54" spans="1:8" ht="15" x14ac:dyDescent="0.25">
      <c r="A54" s="20">
        <v>1</v>
      </c>
      <c r="B54" s="17" t="s">
        <v>30</v>
      </c>
      <c r="C54" s="18">
        <v>97301</v>
      </c>
      <c r="D54" s="18">
        <v>133949</v>
      </c>
      <c r="E54" s="18">
        <v>87000</v>
      </c>
      <c r="F54" s="18">
        <v>130054</v>
      </c>
      <c r="G54" s="15">
        <f t="shared" si="0"/>
        <v>97.092176873287599</v>
      </c>
      <c r="H54" s="41">
        <f t="shared" si="1"/>
        <v>149.48735632183906</v>
      </c>
    </row>
    <row r="55" spans="1:8" ht="15" x14ac:dyDescent="0.25">
      <c r="A55" s="20">
        <v>2</v>
      </c>
      <c r="B55" s="17" t="s">
        <v>45</v>
      </c>
      <c r="C55" s="18">
        <v>2404.1999999999998</v>
      </c>
      <c r="D55" s="18">
        <v>2404</v>
      </c>
      <c r="E55" s="18">
        <v>1900</v>
      </c>
      <c r="F55" s="18">
        <v>2404</v>
      </c>
      <c r="G55" s="15">
        <f t="shared" si="0"/>
        <v>100</v>
      </c>
      <c r="H55" s="41">
        <f t="shared" si="1"/>
        <v>126.52631578947368</v>
      </c>
    </row>
    <row r="56" spans="1:8" ht="15" x14ac:dyDescent="0.25">
      <c r="A56" s="20">
        <v>3</v>
      </c>
      <c r="B56" s="17" t="s">
        <v>35</v>
      </c>
      <c r="C56" s="19">
        <v>2218.1</v>
      </c>
      <c r="D56" s="19">
        <v>2455</v>
      </c>
      <c r="E56" s="18">
        <v>1300</v>
      </c>
      <c r="F56" s="19">
        <v>2455</v>
      </c>
      <c r="G56" s="15">
        <f t="shared" si="0"/>
        <v>100</v>
      </c>
      <c r="H56" s="41">
        <f t="shared" si="1"/>
        <v>188.84615384615384</v>
      </c>
    </row>
    <row r="57" spans="1:8" ht="15" x14ac:dyDescent="0.25">
      <c r="A57" s="20">
        <v>4</v>
      </c>
      <c r="B57" s="17" t="s">
        <v>41</v>
      </c>
      <c r="C57" s="19">
        <v>39918</v>
      </c>
      <c r="D57" s="19">
        <v>64794</v>
      </c>
      <c r="E57" s="18">
        <v>15000</v>
      </c>
      <c r="F57" s="19">
        <v>57331</v>
      </c>
      <c r="G57" s="15">
        <f t="shared" si="0"/>
        <v>88.481958206006723</v>
      </c>
      <c r="H57" s="41">
        <f t="shared" si="1"/>
        <v>382.20666666666665</v>
      </c>
    </row>
    <row r="58" spans="1:8" ht="15" x14ac:dyDescent="0.25">
      <c r="A58" s="20">
        <v>5</v>
      </c>
      <c r="B58" s="17" t="s">
        <v>36</v>
      </c>
      <c r="C58" s="19">
        <v>77741</v>
      </c>
      <c r="D58" s="19">
        <v>100916</v>
      </c>
      <c r="E58" s="18">
        <v>53000</v>
      </c>
      <c r="F58" s="19">
        <v>93738</v>
      </c>
      <c r="G58" s="15">
        <f t="shared" si="0"/>
        <v>92.887153672361165</v>
      </c>
      <c r="H58" s="41">
        <f t="shared" si="1"/>
        <v>176.86415094339623</v>
      </c>
    </row>
    <row r="59" spans="1:8" ht="15" x14ac:dyDescent="0.25">
      <c r="A59" s="20">
        <v>6</v>
      </c>
      <c r="B59" s="17" t="s">
        <v>55</v>
      </c>
      <c r="C59" s="19">
        <v>4752.5</v>
      </c>
      <c r="D59" s="19">
        <v>8049</v>
      </c>
      <c r="E59" s="18">
        <v>860</v>
      </c>
      <c r="F59" s="19">
        <v>6603</v>
      </c>
      <c r="G59" s="15">
        <f t="shared" si="0"/>
        <v>82.035035408125239</v>
      </c>
      <c r="H59" s="41">
        <f t="shared" si="1"/>
        <v>767.79069767441865</v>
      </c>
    </row>
    <row r="60" spans="1:8" ht="15" x14ac:dyDescent="0.25">
      <c r="A60" s="20">
        <v>7</v>
      </c>
      <c r="B60" s="17" t="s">
        <v>31</v>
      </c>
      <c r="C60" s="19">
        <v>695386.15</v>
      </c>
      <c r="D60" s="19">
        <v>746781</v>
      </c>
      <c r="E60" s="18">
        <v>490000</v>
      </c>
      <c r="F60" s="19">
        <v>743190</v>
      </c>
      <c r="G60" s="15">
        <f t="shared" si="0"/>
        <v>99.519136132279741</v>
      </c>
      <c r="H60" s="41">
        <f t="shared" si="1"/>
        <v>151.67142857142858</v>
      </c>
    </row>
    <row r="61" spans="1:8" ht="15" x14ac:dyDescent="0.25">
      <c r="A61" s="20">
        <v>8</v>
      </c>
      <c r="B61" s="17" t="s">
        <v>37</v>
      </c>
      <c r="C61" s="19">
        <v>92088.7</v>
      </c>
      <c r="D61" s="19">
        <v>103629</v>
      </c>
      <c r="E61" s="18">
        <v>65000</v>
      </c>
      <c r="F61" s="19">
        <v>103307</v>
      </c>
      <c r="G61" s="15">
        <f t="shared" si="0"/>
        <v>99.689276167868073</v>
      </c>
      <c r="H61" s="41">
        <f t="shared" si="1"/>
        <v>158.93384615384616</v>
      </c>
    </row>
    <row r="62" spans="1:8" ht="15" x14ac:dyDescent="0.25">
      <c r="A62" s="20">
        <v>9</v>
      </c>
      <c r="B62" s="17" t="s">
        <v>61</v>
      </c>
      <c r="C62" s="19">
        <v>821.9</v>
      </c>
      <c r="D62" s="19">
        <v>822</v>
      </c>
      <c r="E62" s="18">
        <v>396</v>
      </c>
      <c r="F62" s="19">
        <v>797</v>
      </c>
      <c r="G62" s="15">
        <f t="shared" si="0"/>
        <v>96.958637469586378</v>
      </c>
      <c r="H62" s="41">
        <f t="shared" si="1"/>
        <v>201.26262626262624</v>
      </c>
    </row>
    <row r="63" spans="1:8" ht="15" x14ac:dyDescent="0.25">
      <c r="A63" s="20">
        <v>10</v>
      </c>
      <c r="B63" s="17" t="s">
        <v>32</v>
      </c>
      <c r="C63" s="19">
        <v>22213.5</v>
      </c>
      <c r="D63" s="19">
        <v>26653</v>
      </c>
      <c r="E63" s="18">
        <v>17000</v>
      </c>
      <c r="F63" s="19">
        <v>21602</v>
      </c>
      <c r="G63" s="15">
        <f t="shared" si="0"/>
        <v>81.049037631786291</v>
      </c>
      <c r="H63" s="41">
        <f t="shared" si="1"/>
        <v>127.07058823529411</v>
      </c>
    </row>
    <row r="64" spans="1:8" ht="15" x14ac:dyDescent="0.25">
      <c r="A64" s="20">
        <v>11</v>
      </c>
      <c r="B64" s="36" t="s">
        <v>56</v>
      </c>
      <c r="C64" s="19">
        <v>1050</v>
      </c>
      <c r="D64" s="19">
        <v>1317</v>
      </c>
      <c r="E64" s="23">
        <v>900</v>
      </c>
      <c r="F64" s="19">
        <v>1294</v>
      </c>
      <c r="G64" s="15">
        <f t="shared" si="0"/>
        <v>98.253606681852702</v>
      </c>
      <c r="H64" s="41">
        <f t="shared" si="1"/>
        <v>143.77777777777777</v>
      </c>
    </row>
    <row r="65" spans="1:8" ht="15" x14ac:dyDescent="0.25">
      <c r="A65" s="35">
        <v>12</v>
      </c>
      <c r="B65" s="36" t="s">
        <v>72</v>
      </c>
      <c r="C65" s="61"/>
      <c r="D65" s="61"/>
      <c r="E65" s="23"/>
      <c r="F65" s="61"/>
      <c r="G65" s="15"/>
      <c r="H65" s="41"/>
    </row>
    <row r="66" spans="1:8" s="68" customFormat="1" ht="15" thickBot="1" x14ac:dyDescent="0.25">
      <c r="A66" s="90"/>
      <c r="B66" s="91" t="s">
        <v>33</v>
      </c>
      <c r="C66" s="92">
        <f>C54+C56+C57+C58+C60+C61+C62+C63+C64+C55+C59+C65</f>
        <v>1035895.0499999999</v>
      </c>
      <c r="D66" s="92">
        <f>D54+D56+D57+D58+D60+D61+D62+D63+D64+D55+D59+D65</f>
        <v>1191769</v>
      </c>
      <c r="E66" s="92">
        <f>E54+E56+E57+E58+E60+E61+E62+E63+E64+E55+E59+E65</f>
        <v>732356</v>
      </c>
      <c r="F66" s="92">
        <f>F54+F56+F57+F58+F60+F61+F62+F63+F64+F55+F59+F65</f>
        <v>1162775</v>
      </c>
      <c r="G66" s="76">
        <f t="shared" si="0"/>
        <v>97.567145982149228</v>
      </c>
      <c r="H66" s="78">
        <f t="shared" si="1"/>
        <v>158.7718268164663</v>
      </c>
    </row>
    <row r="67" spans="1:8" ht="15.75" thickBot="1" x14ac:dyDescent="0.3">
      <c r="A67" s="43"/>
      <c r="B67" s="37" t="s">
        <v>28</v>
      </c>
      <c r="C67" s="38">
        <f>C51-C66</f>
        <v>-4.9999999930150807E-2</v>
      </c>
      <c r="D67" s="38">
        <f>D51-D66</f>
        <v>-60833</v>
      </c>
      <c r="E67" s="38" t="e">
        <f>E51-E66</f>
        <v>#REF!</v>
      </c>
      <c r="F67" s="38">
        <f>F51-F66</f>
        <v>-20500</v>
      </c>
      <c r="G67" s="38"/>
      <c r="H67" s="38"/>
    </row>
    <row r="68" spans="1:8" ht="15" x14ac:dyDescent="0.25">
      <c r="A68" s="40"/>
      <c r="B68" s="39"/>
      <c r="C68" s="39"/>
      <c r="D68" s="4"/>
      <c r="E68" s="4"/>
      <c r="F68" s="4"/>
      <c r="G68" s="4"/>
      <c r="H68" s="4"/>
    </row>
    <row r="69" spans="1:8" ht="14.25" x14ac:dyDescent="0.2">
      <c r="A69" s="105"/>
      <c r="B69" s="112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  <row r="71" spans="1:8" x14ac:dyDescent="0.2">
      <c r="A71" s="105"/>
      <c r="B71" s="106"/>
      <c r="C71" s="106"/>
      <c r="D71" s="106"/>
      <c r="E71" s="106"/>
      <c r="F71" s="106"/>
      <c r="G71" s="106"/>
      <c r="H71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103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93</v>
      </c>
      <c r="D4" s="163" t="s">
        <v>94</v>
      </c>
      <c r="E4" s="163" t="s">
        <v>91</v>
      </c>
      <c r="F4" s="163" t="s">
        <v>104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79"/>
    </row>
    <row r="8" spans="1:9" ht="14.25" x14ac:dyDescent="0.2">
      <c r="A8" s="13">
        <v>1</v>
      </c>
      <c r="B8" s="14" t="s">
        <v>4</v>
      </c>
      <c r="C8" s="99">
        <v>331673</v>
      </c>
      <c r="D8" s="99">
        <v>316867</v>
      </c>
      <c r="E8" s="99">
        <v>265157.2</v>
      </c>
      <c r="F8" s="15">
        <v>321067</v>
      </c>
      <c r="G8" s="15">
        <f>F8/D8*100</f>
        <v>101.32547725070771</v>
      </c>
      <c r="H8" s="41">
        <f>F8/E8*100</f>
        <v>121.08552964053021</v>
      </c>
      <c r="I8" s="79"/>
    </row>
    <row r="9" spans="1:9" ht="14.25" x14ac:dyDescent="0.2">
      <c r="A9" s="13">
        <v>2</v>
      </c>
      <c r="B9" s="14" t="s">
        <v>5</v>
      </c>
      <c r="C9" s="15">
        <f>C10+C11+C12+C13</f>
        <v>29391</v>
      </c>
      <c r="D9" s="15">
        <f>D10+D11+D12+D13</f>
        <v>27794</v>
      </c>
      <c r="E9" s="15">
        <f>E10+E11+E12+E13</f>
        <v>23918</v>
      </c>
      <c r="F9" s="15">
        <f>F10+F11+F12+F13</f>
        <v>27796</v>
      </c>
      <c r="G9" s="15">
        <f t="shared" ref="G9:G64" si="0">F9/D9*100</f>
        <v>100.00719579765418</v>
      </c>
      <c r="H9" s="41">
        <f t="shared" ref="H9:H64" si="1">F9/E9*100</f>
        <v>116.21373024500376</v>
      </c>
      <c r="I9" s="79"/>
    </row>
    <row r="10" spans="1:9" ht="15" x14ac:dyDescent="0.25">
      <c r="A10" s="16"/>
      <c r="B10" s="17" t="s">
        <v>6</v>
      </c>
      <c r="C10" s="18">
        <v>167</v>
      </c>
      <c r="D10" s="18">
        <v>218</v>
      </c>
      <c r="E10" s="18">
        <v>262</v>
      </c>
      <c r="F10" s="18">
        <v>218</v>
      </c>
      <c r="G10" s="15">
        <f t="shared" si="0"/>
        <v>100</v>
      </c>
      <c r="H10" s="41"/>
      <c r="I10" s="79"/>
    </row>
    <row r="11" spans="1:9" ht="15" x14ac:dyDescent="0.25">
      <c r="A11" s="16"/>
      <c r="B11" s="17" t="s">
        <v>7</v>
      </c>
      <c r="C11" s="18">
        <v>19543</v>
      </c>
      <c r="D11" s="18">
        <v>17218</v>
      </c>
      <c r="E11" s="18">
        <v>16829</v>
      </c>
      <c r="F11" s="18">
        <v>17220</v>
      </c>
      <c r="G11" s="15">
        <f t="shared" si="0"/>
        <v>100.0116157509583</v>
      </c>
      <c r="H11" s="41">
        <f t="shared" si="1"/>
        <v>102.32337037257115</v>
      </c>
      <c r="I11" s="79"/>
    </row>
    <row r="12" spans="1:9" ht="15" x14ac:dyDescent="0.25">
      <c r="A12" s="16"/>
      <c r="B12" s="17" t="s">
        <v>47</v>
      </c>
      <c r="C12" s="18">
        <v>9500</v>
      </c>
      <c r="D12" s="18">
        <v>10256</v>
      </c>
      <c r="E12" s="18">
        <v>6765</v>
      </c>
      <c r="F12" s="18">
        <v>10256</v>
      </c>
      <c r="G12" s="15">
        <f t="shared" si="0"/>
        <v>100</v>
      </c>
      <c r="H12" s="41">
        <f t="shared" si="1"/>
        <v>151.6038433111604</v>
      </c>
      <c r="I12" s="79"/>
    </row>
    <row r="13" spans="1:9" ht="15" x14ac:dyDescent="0.25">
      <c r="A13" s="16"/>
      <c r="B13" s="17" t="s">
        <v>51</v>
      </c>
      <c r="C13" s="18">
        <v>181</v>
      </c>
      <c r="D13" s="18">
        <v>102</v>
      </c>
      <c r="E13" s="18">
        <v>62</v>
      </c>
      <c r="F13" s="18">
        <v>102</v>
      </c>
      <c r="G13" s="15">
        <f t="shared" si="0"/>
        <v>100</v>
      </c>
      <c r="H13" s="41">
        <f t="shared" si="1"/>
        <v>164.51612903225808</v>
      </c>
      <c r="I13" s="79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79"/>
    </row>
    <row r="15" spans="1:9" ht="15" x14ac:dyDescent="0.25">
      <c r="A15" s="20"/>
      <c r="B15" s="17" t="s">
        <v>9</v>
      </c>
      <c r="C15" s="18"/>
      <c r="D15" s="18"/>
      <c r="E15" s="18">
        <v>736</v>
      </c>
      <c r="F15" s="18"/>
      <c r="G15" s="15"/>
      <c r="H15" s="41">
        <f t="shared" si="1"/>
        <v>0</v>
      </c>
      <c r="I15" s="79"/>
    </row>
    <row r="16" spans="1:9" ht="15" x14ac:dyDescent="0.25">
      <c r="A16" s="20"/>
      <c r="B16" s="17" t="s">
        <v>10</v>
      </c>
      <c r="C16" s="18"/>
      <c r="D16" s="18"/>
      <c r="E16" s="18"/>
      <c r="F16" s="18"/>
      <c r="G16" s="15"/>
      <c r="H16" s="41" t="e">
        <f t="shared" si="1"/>
        <v>#DIV/0!</v>
      </c>
      <c r="I16" s="79"/>
    </row>
    <row r="17" spans="1:20" ht="15" hidden="1" customHeight="1" x14ac:dyDescent="0.25">
      <c r="A17" s="20"/>
      <c r="B17" s="17" t="s">
        <v>11</v>
      </c>
      <c r="C17" s="18"/>
      <c r="D17" s="18"/>
      <c r="E17" s="18"/>
      <c r="F17" s="18"/>
      <c r="G17" s="15"/>
      <c r="H17" s="41" t="e">
        <f t="shared" si="1"/>
        <v>#DIV/0!</v>
      </c>
      <c r="I17" s="79"/>
    </row>
    <row r="18" spans="1:20" ht="15" hidden="1" customHeight="1" x14ac:dyDescent="0.25">
      <c r="A18" s="20"/>
      <c r="B18" s="17" t="s">
        <v>12</v>
      </c>
      <c r="C18" s="18"/>
      <c r="D18" s="18"/>
      <c r="E18" s="18"/>
      <c r="F18" s="18"/>
      <c r="G18" s="15"/>
      <c r="H18" s="41" t="e">
        <f t="shared" si="1"/>
        <v>#DIV/0!</v>
      </c>
      <c r="I18" s="79"/>
    </row>
    <row r="19" spans="1:20" s="46" customFormat="1" ht="15" customHeight="1" x14ac:dyDescent="0.25">
      <c r="A19" s="20"/>
      <c r="B19" s="17" t="s">
        <v>80</v>
      </c>
      <c r="C19" s="18"/>
      <c r="D19" s="18"/>
      <c r="E19" s="18"/>
      <c r="F19" s="18"/>
      <c r="G19" s="15"/>
      <c r="H19" s="41" t="e">
        <f t="shared" si="1"/>
        <v>#DIV/0!</v>
      </c>
      <c r="I19" s="79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79"/>
    </row>
    <row r="21" spans="1:20" s="46" customFormat="1" ht="14.25" x14ac:dyDescent="0.2">
      <c r="A21" s="64">
        <v>4</v>
      </c>
      <c r="B21" s="14" t="s">
        <v>65</v>
      </c>
      <c r="C21" s="96">
        <f>C22</f>
        <v>5348</v>
      </c>
      <c r="D21" s="96">
        <f>D22</f>
        <v>4530</v>
      </c>
      <c r="E21" s="96">
        <f>E22</f>
        <v>0</v>
      </c>
      <c r="F21" s="96">
        <f>F22</f>
        <v>4530</v>
      </c>
      <c r="G21" s="15">
        <f t="shared" si="0"/>
        <v>100</v>
      </c>
      <c r="H21" s="62" t="e">
        <f>F21/E21*100</f>
        <v>#DIV/0!</v>
      </c>
      <c r="I21" s="79"/>
    </row>
    <row r="22" spans="1:20" s="46" customFormat="1" ht="15" x14ac:dyDescent="0.25">
      <c r="A22" s="42"/>
      <c r="B22" s="27" t="s">
        <v>14</v>
      </c>
      <c r="C22" s="28">
        <f>C23+C24+C25</f>
        <v>5348</v>
      </c>
      <c r="D22" s="28">
        <f>D23+D24+D25</f>
        <v>4530</v>
      </c>
      <c r="E22" s="28">
        <f>E23+E24+E25</f>
        <v>0</v>
      </c>
      <c r="F22" s="28">
        <f>F23+F24+F25</f>
        <v>4530</v>
      </c>
      <c r="G22" s="15">
        <f t="shared" si="0"/>
        <v>100</v>
      </c>
      <c r="H22" s="62" t="e">
        <f>F22/E22*100</f>
        <v>#DIV/0!</v>
      </c>
      <c r="I22" s="79"/>
    </row>
    <row r="23" spans="1:20" s="46" customFormat="1" ht="15" x14ac:dyDescent="0.25">
      <c r="A23" s="32"/>
      <c r="B23" s="29" t="s">
        <v>15</v>
      </c>
      <c r="C23" s="18"/>
      <c r="D23" s="18"/>
      <c r="E23" s="18"/>
      <c r="F23" s="18"/>
      <c r="G23" s="15"/>
      <c r="H23" s="41" t="e">
        <f>F23/E23*100</f>
        <v>#DIV/0!</v>
      </c>
      <c r="I23" s="79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18">
        <v>5328</v>
      </c>
      <c r="D24" s="18">
        <v>4380</v>
      </c>
      <c r="E24" s="18"/>
      <c r="F24" s="18">
        <v>4380</v>
      </c>
      <c r="G24" s="15">
        <f t="shared" si="0"/>
        <v>100</v>
      </c>
      <c r="H24" s="41" t="e">
        <f t="shared" si="1"/>
        <v>#DIV/0!</v>
      </c>
      <c r="I24" s="79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18">
        <v>20</v>
      </c>
      <c r="D25" s="18">
        <v>150</v>
      </c>
      <c r="E25" s="18"/>
      <c r="F25" s="18">
        <v>150</v>
      </c>
      <c r="G25" s="15">
        <f t="shared" si="0"/>
        <v>100</v>
      </c>
      <c r="H25" s="15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20300</v>
      </c>
      <c r="D26" s="93">
        <v>20300</v>
      </c>
      <c r="E26" s="15"/>
      <c r="F26" s="15">
        <v>21979</v>
      </c>
      <c r="G26" s="15">
        <f t="shared" si="0"/>
        <v>108.27093596059115</v>
      </c>
      <c r="H26" s="15" t="e">
        <f t="shared" si="1"/>
        <v>#DIV/0!</v>
      </c>
      <c r="I26" s="79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95">
        <v>74</v>
      </c>
      <c r="D27" s="95">
        <v>254</v>
      </c>
      <c r="E27" s="95"/>
      <c r="F27" s="95">
        <v>254</v>
      </c>
      <c r="G27" s="15">
        <f t="shared" si="0"/>
        <v>100</v>
      </c>
      <c r="H27" s="41" t="e">
        <f t="shared" si="1"/>
        <v>#DIV/0!</v>
      </c>
      <c r="I27" s="79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98">
        <f>C8+C9+C14+C21+C26+C27</f>
        <v>386786</v>
      </c>
      <c r="D28" s="98">
        <f>D8+D9+D14+D21+D26+D27</f>
        <v>369745</v>
      </c>
      <c r="E28" s="98">
        <f>E8+E9+E14+E21+E26+E27</f>
        <v>289811.20000000001</v>
      </c>
      <c r="F28" s="98">
        <f>F8+F9+F14+F21+F26+F27</f>
        <v>375626</v>
      </c>
      <c r="G28" s="15">
        <f t="shared" si="0"/>
        <v>101.59055565322046</v>
      </c>
      <c r="H28" s="15">
        <f t="shared" si="1"/>
        <v>129.61058785857827</v>
      </c>
      <c r="I28" s="7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9">
        <v>4006</v>
      </c>
      <c r="D29" s="99">
        <v>3548</v>
      </c>
      <c r="E29" s="99"/>
      <c r="F29" s="99">
        <v>3548</v>
      </c>
      <c r="G29" s="15">
        <f t="shared" si="0"/>
        <v>100</v>
      </c>
      <c r="H29" s="15" t="e">
        <f t="shared" si="1"/>
        <v>#DIV/0!</v>
      </c>
      <c r="I29" s="79"/>
    </row>
    <row r="30" spans="1:20" s="46" customFormat="1" ht="28.5" x14ac:dyDescent="0.2">
      <c r="A30" s="65">
        <v>7</v>
      </c>
      <c r="B30" s="25" t="s">
        <v>66</v>
      </c>
      <c r="C30" s="100">
        <f>C31+C32+C33+C34</f>
        <v>14397</v>
      </c>
      <c r="D30" s="100">
        <f>D31+D32+D33+D34</f>
        <v>13321</v>
      </c>
      <c r="E30" s="100">
        <f>E31+E32+E33+E34</f>
        <v>0</v>
      </c>
      <c r="F30" s="100">
        <f>F31+F32+F33+F34</f>
        <v>13333</v>
      </c>
      <c r="G30" s="15">
        <f t="shared" si="0"/>
        <v>100.09008332707754</v>
      </c>
      <c r="H30" s="15" t="e">
        <f t="shared" si="1"/>
        <v>#DIV/0!</v>
      </c>
      <c r="I30" s="79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21</v>
      </c>
      <c r="C31" s="101">
        <v>11460</v>
      </c>
      <c r="D31" s="101">
        <v>11545</v>
      </c>
      <c r="E31" s="101"/>
      <c r="F31" s="101">
        <v>11557</v>
      </c>
      <c r="G31" s="15">
        <f t="shared" si="0"/>
        <v>100.1039411000433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02">
        <v>1000</v>
      </c>
      <c r="D32" s="102">
        <v>1622</v>
      </c>
      <c r="E32" s="102"/>
      <c r="F32" s="102">
        <v>1622</v>
      </c>
      <c r="G32" s="72">
        <f t="shared" si="0"/>
        <v>100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02">
        <v>53</v>
      </c>
      <c r="D33" s="102">
        <v>2</v>
      </c>
      <c r="E33" s="102"/>
      <c r="F33" s="102">
        <v>2</v>
      </c>
      <c r="G33" s="72">
        <f t="shared" si="0"/>
        <v>100</v>
      </c>
      <c r="H33" s="15" t="e">
        <f t="shared" si="1"/>
        <v>#DIV/0!</v>
      </c>
      <c r="I33" s="79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02">
        <v>1884</v>
      </c>
      <c r="D34" s="102">
        <v>152</v>
      </c>
      <c r="E34" s="102"/>
      <c r="F34" s="102">
        <v>152</v>
      </c>
      <c r="G34" s="72"/>
      <c r="H34" s="15"/>
      <c r="I34" s="79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14.25" x14ac:dyDescent="0.2">
      <c r="A35" s="13">
        <v>8</v>
      </c>
      <c r="B35" s="14" t="s">
        <v>23</v>
      </c>
      <c r="C35" s="99"/>
      <c r="D35" s="99">
        <v>449</v>
      </c>
      <c r="E35" s="99"/>
      <c r="F35" s="99">
        <v>684</v>
      </c>
      <c r="G35" s="72">
        <f t="shared" si="0"/>
        <v>152.33853006681514</v>
      </c>
      <c r="H35" s="15" t="e">
        <f t="shared" si="1"/>
        <v>#DIV/0!</v>
      </c>
      <c r="I35" s="79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9">
        <v>4719</v>
      </c>
      <c r="D36" s="99">
        <v>5480</v>
      </c>
      <c r="E36" s="99"/>
      <c r="F36" s="99">
        <v>5630</v>
      </c>
      <c r="G36" s="15">
        <f t="shared" si="0"/>
        <v>102.73722627737227</v>
      </c>
      <c r="H36" s="15" t="e">
        <f t="shared" si="1"/>
        <v>#DIV/0!</v>
      </c>
      <c r="I36" s="79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9">
        <v>1811</v>
      </c>
      <c r="D37" s="99">
        <v>7044</v>
      </c>
      <c r="E37" s="99"/>
      <c r="F37" s="99">
        <v>7045</v>
      </c>
      <c r="G37" s="15">
        <f t="shared" si="0"/>
        <v>100.01419647927314</v>
      </c>
      <c r="H37" s="15" t="e">
        <f t="shared" si="1"/>
        <v>#DIV/0!</v>
      </c>
      <c r="I37" s="79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03">
        <f>C29+C30+C35+C36+C37</f>
        <v>24933</v>
      </c>
      <c r="D38" s="103">
        <f>D29+D30+D35+D36+D37</f>
        <v>29842</v>
      </c>
      <c r="E38" s="103">
        <f>E29+E30+E35+E36+E37</f>
        <v>0</v>
      </c>
      <c r="F38" s="103">
        <f>F29+F30+F35+F36+F37</f>
        <v>30240</v>
      </c>
      <c r="G38" s="15">
        <f t="shared" si="0"/>
        <v>101.33369077139602</v>
      </c>
      <c r="H38" s="15" t="e">
        <f>F38/E38*100</f>
        <v>#DIV/0!</v>
      </c>
      <c r="I38" s="79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20" s="84" customFormat="1" ht="15" x14ac:dyDescent="0.25">
      <c r="A40" s="80"/>
      <c r="B40" s="81" t="s">
        <v>25</v>
      </c>
      <c r="C40" s="104">
        <f>C28+C38+C39</f>
        <v>411719</v>
      </c>
      <c r="D40" s="104">
        <f>D28+D38+D39</f>
        <v>399587</v>
      </c>
      <c r="E40" s="104">
        <f>E28+E38+E39</f>
        <v>289811.20000000001</v>
      </c>
      <c r="F40" s="104">
        <f>F28+F38+F39</f>
        <v>405866</v>
      </c>
      <c r="G40" s="82">
        <f t="shared" si="0"/>
        <v>101.57137244204641</v>
      </c>
      <c r="H40" s="82">
        <f t="shared" si="1"/>
        <v>140.04496720623635</v>
      </c>
      <c r="I40" s="79"/>
    </row>
    <row r="41" spans="1:20" s="89" customFormat="1" ht="15" x14ac:dyDescent="0.25">
      <c r="A41" s="85"/>
      <c r="B41" s="86" t="s">
        <v>26</v>
      </c>
      <c r="C41" s="87">
        <f>C42+C43+C44+C45+C46+C47+C48</f>
        <v>526708</v>
      </c>
      <c r="D41" s="87">
        <f>D42+D43+D44+D45+D46+D47+D48</f>
        <v>641334</v>
      </c>
      <c r="E41" s="87">
        <f>E42+E43+E44+E45+E46+E47+E48</f>
        <v>454103</v>
      </c>
      <c r="F41" s="87">
        <f>F42+F43+F44+F45+F46+F47+F48</f>
        <v>641168</v>
      </c>
      <c r="G41" s="82">
        <f t="shared" si="0"/>
        <v>99.974116451022397</v>
      </c>
      <c r="H41" s="88">
        <f t="shared" si="1"/>
        <v>141.19439862762414</v>
      </c>
      <c r="I41" s="79"/>
    </row>
    <row r="42" spans="1:20" ht="15" customHeight="1" x14ac:dyDescent="0.25">
      <c r="A42" s="16"/>
      <c r="B42" s="17" t="s">
        <v>44</v>
      </c>
      <c r="C42" s="19"/>
      <c r="D42" s="19"/>
      <c r="E42" s="18"/>
      <c r="F42" s="18"/>
      <c r="G42" s="15"/>
      <c r="H42" s="15"/>
      <c r="I42" s="79"/>
    </row>
    <row r="43" spans="1:20" ht="19.5" customHeight="1" x14ac:dyDescent="0.25">
      <c r="A43" s="16"/>
      <c r="B43" s="17" t="s">
        <v>46</v>
      </c>
      <c r="C43" s="19">
        <v>318980</v>
      </c>
      <c r="D43" s="19">
        <v>312763</v>
      </c>
      <c r="E43" s="18">
        <v>226916</v>
      </c>
      <c r="F43" s="18">
        <v>312763</v>
      </c>
      <c r="G43" s="15">
        <f>F43/D43*100</f>
        <v>100</v>
      </c>
      <c r="H43" s="41">
        <f t="shared" si="1"/>
        <v>137.83206120326466</v>
      </c>
      <c r="I43" s="79"/>
    </row>
    <row r="44" spans="1:20" ht="16.5" customHeight="1" x14ac:dyDescent="0.25">
      <c r="A44" s="16"/>
      <c r="B44" s="17" t="s">
        <v>34</v>
      </c>
      <c r="C44" s="19">
        <v>149113</v>
      </c>
      <c r="D44" s="19">
        <v>211595</v>
      </c>
      <c r="E44" s="18">
        <v>128300</v>
      </c>
      <c r="F44" s="18">
        <v>211595</v>
      </c>
      <c r="G44" s="15">
        <f>F44/D44*100</f>
        <v>100</v>
      </c>
      <c r="H44" s="41">
        <f t="shared" si="1"/>
        <v>164.92205767731878</v>
      </c>
      <c r="I44" s="79"/>
    </row>
    <row r="45" spans="1:20" ht="15.6" customHeight="1" x14ac:dyDescent="0.25">
      <c r="A45" s="16"/>
      <c r="B45" s="17" t="s">
        <v>38</v>
      </c>
      <c r="C45" s="19">
        <v>58615</v>
      </c>
      <c r="D45" s="19">
        <v>120406</v>
      </c>
      <c r="E45" s="18">
        <v>97974</v>
      </c>
      <c r="F45" s="18">
        <v>120240</v>
      </c>
      <c r="G45" s="15">
        <f>F45/D45*100</f>
        <v>99.862133116289883</v>
      </c>
      <c r="H45" s="41">
        <f t="shared" si="1"/>
        <v>122.72643762630902</v>
      </c>
      <c r="I45" s="79"/>
    </row>
    <row r="46" spans="1:20" ht="32.25" customHeight="1" x14ac:dyDescent="0.25">
      <c r="A46" s="16"/>
      <c r="B46" s="17" t="s">
        <v>54</v>
      </c>
      <c r="C46" s="19">
        <v>0</v>
      </c>
      <c r="D46" s="19">
        <v>-6123</v>
      </c>
      <c r="E46" s="18">
        <v>0</v>
      </c>
      <c r="F46" s="73">
        <v>-6123</v>
      </c>
      <c r="G46" s="15">
        <f>F46/D46*100</f>
        <v>100</v>
      </c>
      <c r="H46" s="41" t="e">
        <f t="shared" si="1"/>
        <v>#DIV/0!</v>
      </c>
      <c r="I46" s="79"/>
    </row>
    <row r="47" spans="1:20" ht="29.25" customHeight="1" x14ac:dyDescent="0.25">
      <c r="A47" s="16"/>
      <c r="B47" s="17" t="s">
        <v>83</v>
      </c>
      <c r="C47" s="19">
        <v>0</v>
      </c>
      <c r="D47" s="19">
        <v>2570</v>
      </c>
      <c r="E47" s="18">
        <v>0</v>
      </c>
      <c r="F47" s="73">
        <v>2570</v>
      </c>
      <c r="G47" s="15"/>
      <c r="H47" s="41" t="e">
        <f t="shared" si="1"/>
        <v>#DIV/0!</v>
      </c>
      <c r="I47" s="79"/>
    </row>
    <row r="48" spans="1:20" ht="30" customHeight="1" x14ac:dyDescent="0.25">
      <c r="A48" s="16"/>
      <c r="B48" s="17" t="s">
        <v>82</v>
      </c>
      <c r="C48" s="19"/>
      <c r="D48" s="19">
        <v>123</v>
      </c>
      <c r="E48" s="18">
        <v>913</v>
      </c>
      <c r="F48" s="73">
        <v>123</v>
      </c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 t="shared" ref="C49:H49" si="2">C40+C41</f>
        <v>938427</v>
      </c>
      <c r="D49" s="76">
        <f t="shared" si="2"/>
        <v>1040921</v>
      </c>
      <c r="E49" s="76">
        <f t="shared" si="2"/>
        <v>743914.2</v>
      </c>
      <c r="F49" s="76">
        <f t="shared" si="2"/>
        <v>1047034</v>
      </c>
      <c r="G49" s="76">
        <f>F49/D49*100</f>
        <v>100.58726839020444</v>
      </c>
      <c r="H49" s="76">
        <f t="shared" si="2"/>
        <v>281.23936583386046</v>
      </c>
      <c r="I49" s="79"/>
    </row>
    <row r="50" spans="1:9" ht="15" x14ac:dyDescent="0.25">
      <c r="A50" s="16"/>
      <c r="B50" s="33" t="s">
        <v>28</v>
      </c>
      <c r="C50" s="15">
        <f>C65</f>
        <v>0</v>
      </c>
      <c r="D50" s="15">
        <f>D49-D64</f>
        <v>-40050</v>
      </c>
      <c r="E50" s="15">
        <f>E49-E64</f>
        <v>743914.2</v>
      </c>
      <c r="F50" s="15">
        <f>F49-F64</f>
        <v>-14855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64434</v>
      </c>
      <c r="D52" s="18">
        <v>81583</v>
      </c>
      <c r="E52" s="18"/>
      <c r="F52" s="18">
        <v>78229</v>
      </c>
      <c r="G52" s="15">
        <f t="shared" si="0"/>
        <v>95.888849392643067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>
        <v>2404</v>
      </c>
      <c r="D53" s="18">
        <v>2404</v>
      </c>
      <c r="E53" s="18"/>
      <c r="F53" s="18">
        <v>2404</v>
      </c>
      <c r="G53" s="15">
        <f t="shared" si="0"/>
        <v>100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>
        <v>2218</v>
      </c>
      <c r="D54" s="19">
        <v>2369</v>
      </c>
      <c r="E54" s="18"/>
      <c r="F54" s="19">
        <v>2369</v>
      </c>
      <c r="G54" s="15">
        <f t="shared" si="0"/>
        <v>100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21918</v>
      </c>
      <c r="D55" s="19">
        <v>35053</v>
      </c>
      <c r="E55" s="18"/>
      <c r="F55" s="19">
        <v>29783</v>
      </c>
      <c r="G55" s="15">
        <f t="shared" si="0"/>
        <v>84.965623484437842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14835</v>
      </c>
      <c r="D56" s="19">
        <v>48021</v>
      </c>
      <c r="E56" s="18"/>
      <c r="F56" s="19">
        <v>48021</v>
      </c>
      <c r="G56" s="15">
        <f t="shared" si="0"/>
        <v>100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>
        <v>4753</v>
      </c>
      <c r="D57" s="19">
        <v>8049</v>
      </c>
      <c r="E57" s="18"/>
      <c r="F57" s="19">
        <v>6603</v>
      </c>
      <c r="G57" s="15">
        <f t="shared" si="0"/>
        <v>82.035035408125239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>
        <v>695386</v>
      </c>
      <c r="D58" s="19">
        <v>746781</v>
      </c>
      <c r="E58" s="18"/>
      <c r="F58" s="19">
        <v>743190</v>
      </c>
      <c r="G58" s="15">
        <f t="shared" si="0"/>
        <v>99.519136132279741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92089</v>
      </c>
      <c r="D59" s="19">
        <v>103629</v>
      </c>
      <c r="E59" s="18"/>
      <c r="F59" s="19">
        <v>103307</v>
      </c>
      <c r="G59" s="15">
        <f t="shared" si="0"/>
        <v>99.689276167868073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>
        <v>822</v>
      </c>
      <c r="D60" s="19">
        <v>822</v>
      </c>
      <c r="E60" s="18"/>
      <c r="F60" s="19">
        <v>797</v>
      </c>
      <c r="G60" s="15">
        <f t="shared" si="0"/>
        <v>96.958637469586378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>
        <v>22214</v>
      </c>
      <c r="D61" s="19">
        <v>26524</v>
      </c>
      <c r="E61" s="18"/>
      <c r="F61" s="19">
        <v>21473</v>
      </c>
      <c r="G61" s="15">
        <f t="shared" si="0"/>
        <v>80.956869250490129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>
        <v>1050</v>
      </c>
      <c r="D62" s="19">
        <v>1317</v>
      </c>
      <c r="E62" s="23"/>
      <c r="F62" s="19">
        <v>1294</v>
      </c>
      <c r="G62" s="15">
        <f t="shared" si="0"/>
        <v>98.253606681852702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>
        <v>16304</v>
      </c>
      <c r="D63" s="61">
        <v>24419</v>
      </c>
      <c r="E63" s="23"/>
      <c r="F63" s="61">
        <v>24419</v>
      </c>
      <c r="G63" s="15">
        <f t="shared" si="0"/>
        <v>100</v>
      </c>
      <c r="H63" s="41" t="e">
        <f t="shared" si="1"/>
        <v>#DIV/0!</v>
      </c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938427</v>
      </c>
      <c r="D64" s="92">
        <f>D52+D54+D55+D56+D58+D59+D60+D61+D62+D53+D57+D63</f>
        <v>1080971</v>
      </c>
      <c r="E64" s="92">
        <f>E52+E54+E55+E56+E58+E59+E60+E61+E62+E53+E57+E63</f>
        <v>0</v>
      </c>
      <c r="F64" s="92">
        <f>F52+F54+F55+F56+F58+F59+F60+F61+F62+F53+F57+F63</f>
        <v>1061889</v>
      </c>
      <c r="G64" s="76">
        <f t="shared" si="0"/>
        <v>98.23473525191703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</v>
      </c>
      <c r="D65" s="38">
        <f>D49-D64</f>
        <v>-40050</v>
      </c>
      <c r="E65" s="38">
        <f>E49-E64</f>
        <v>743914.2</v>
      </c>
      <c r="F65" s="38">
        <f>F49-F64</f>
        <v>-14855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103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93</v>
      </c>
      <c r="D5" s="163" t="s">
        <v>94</v>
      </c>
      <c r="E5" s="163" t="s">
        <v>91</v>
      </c>
      <c r="F5" s="163" t="s">
        <v>104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79"/>
    </row>
    <row r="9" spans="1:9" ht="14.25" x14ac:dyDescent="0.2">
      <c r="A9" s="13">
        <v>1</v>
      </c>
      <c r="B9" s="14" t="s">
        <v>4</v>
      </c>
      <c r="C9" s="99">
        <v>51754.5</v>
      </c>
      <c r="D9" s="99">
        <v>45868</v>
      </c>
      <c r="E9" s="99"/>
      <c r="F9" s="15">
        <v>47573</v>
      </c>
      <c r="G9" s="15">
        <f>F9/D9*100</f>
        <v>103.71718845382402</v>
      </c>
      <c r="H9" s="41" t="e">
        <f>F9/E9*100</f>
        <v>#DIV/0!</v>
      </c>
      <c r="I9" s="113"/>
    </row>
    <row r="10" spans="1:9" ht="14.25" x14ac:dyDescent="0.2">
      <c r="A10" s="13">
        <v>2</v>
      </c>
      <c r="B10" s="14" t="s">
        <v>5</v>
      </c>
      <c r="C10" s="15">
        <f>C11+C12+C13+C14</f>
        <v>108</v>
      </c>
      <c r="D10" s="15">
        <f>D11+D12+D13+D14</f>
        <v>25</v>
      </c>
      <c r="E10" s="15">
        <f>E11+E12+E13+E14</f>
        <v>0</v>
      </c>
      <c r="F10" s="15">
        <f>F11+F12+F13+F14</f>
        <v>25</v>
      </c>
      <c r="G10" s="15">
        <f t="shared" ref="G10:G64" si="0">F10/D10*100</f>
        <v>100</v>
      </c>
      <c r="H10" s="41" t="e">
        <f t="shared" ref="H10:H64" si="1">F10/E10*100</f>
        <v>#DIV/0!</v>
      </c>
      <c r="I10" s="79"/>
    </row>
    <row r="11" spans="1:9" ht="15" x14ac:dyDescent="0.25">
      <c r="A11" s="16"/>
      <c r="B11" s="17" t="s">
        <v>6</v>
      </c>
      <c r="C11" s="18">
        <v>108</v>
      </c>
      <c r="D11" s="18">
        <v>25</v>
      </c>
      <c r="E11" s="18"/>
      <c r="F11" s="18">
        <v>25</v>
      </c>
      <c r="G11" s="15">
        <f t="shared" si="0"/>
        <v>100</v>
      </c>
      <c r="H11" s="41"/>
      <c r="I11" s="79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79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79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79"/>
    </row>
    <row r="15" spans="1:9" ht="14.25" x14ac:dyDescent="0.2">
      <c r="A15" s="13">
        <v>3</v>
      </c>
      <c r="B15" s="14" t="s">
        <v>8</v>
      </c>
      <c r="C15" s="93">
        <f>C16+C20+C21</f>
        <v>44853</v>
      </c>
      <c r="D15" s="93">
        <f>D16+D20+D21</f>
        <v>51778</v>
      </c>
      <c r="E15" s="93">
        <f>E16+E20+E21</f>
        <v>0</v>
      </c>
      <c r="F15" s="93">
        <f>F16+F20+F21</f>
        <v>51791</v>
      </c>
      <c r="G15" s="15">
        <f t="shared" si="0"/>
        <v>100.02510718838116</v>
      </c>
      <c r="H15" s="41" t="e">
        <f t="shared" si="1"/>
        <v>#DIV/0!</v>
      </c>
      <c r="I15" s="79"/>
    </row>
    <row r="16" spans="1:9" ht="15" x14ac:dyDescent="0.25">
      <c r="A16" s="20"/>
      <c r="B16" s="17" t="s">
        <v>9</v>
      </c>
      <c r="C16" s="18">
        <v>6950</v>
      </c>
      <c r="D16" s="18">
        <v>9350</v>
      </c>
      <c r="E16" s="18"/>
      <c r="F16" s="18">
        <v>9362</v>
      </c>
      <c r="G16" s="15">
        <f t="shared" si="0"/>
        <v>100.1283422459893</v>
      </c>
      <c r="H16" s="41" t="e">
        <f t="shared" si="1"/>
        <v>#DIV/0!</v>
      </c>
      <c r="I16" s="79"/>
    </row>
    <row r="17" spans="1:22" ht="15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  <c r="I17" s="79"/>
    </row>
    <row r="18" spans="1:22" ht="15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  <c r="I18" s="79"/>
    </row>
    <row r="19" spans="1:22" ht="15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  <c r="I19" s="79"/>
    </row>
    <row r="20" spans="1:22" ht="15" x14ac:dyDescent="0.25">
      <c r="A20" s="20"/>
      <c r="B20" s="17" t="s">
        <v>80</v>
      </c>
      <c r="C20" s="18">
        <v>42</v>
      </c>
      <c r="D20" s="18">
        <v>70</v>
      </c>
      <c r="E20" s="18"/>
      <c r="F20" s="18">
        <v>70</v>
      </c>
      <c r="G20" s="15">
        <f t="shared" si="0"/>
        <v>100</v>
      </c>
      <c r="H20" s="41" t="e">
        <f t="shared" si="1"/>
        <v>#DIV/0!</v>
      </c>
      <c r="I20" s="79"/>
    </row>
    <row r="21" spans="1:22" s="46" customFormat="1" ht="15" x14ac:dyDescent="0.25">
      <c r="A21" s="20"/>
      <c r="B21" s="17" t="s">
        <v>13</v>
      </c>
      <c r="C21" s="97">
        <v>37861</v>
      </c>
      <c r="D21" s="97">
        <v>42358</v>
      </c>
      <c r="E21" s="97"/>
      <c r="F21" s="97">
        <v>42359</v>
      </c>
      <c r="G21" s="15">
        <f t="shared" si="0"/>
        <v>100.00236082912319</v>
      </c>
      <c r="H21" s="62" t="e">
        <f t="shared" si="1"/>
        <v>#DIV/0!</v>
      </c>
      <c r="I21" s="79"/>
    </row>
    <row r="22" spans="1:22" s="46" customFormat="1" ht="14.25" x14ac:dyDescent="0.2">
      <c r="A22" s="64">
        <v>4</v>
      </c>
      <c r="B22" s="14" t="s">
        <v>65</v>
      </c>
      <c r="C22" s="96">
        <f>C23</f>
        <v>0</v>
      </c>
      <c r="D22" s="96">
        <f>D23</f>
        <v>0</v>
      </c>
      <c r="E22" s="96">
        <f>E23</f>
        <v>0</v>
      </c>
      <c r="F22" s="96">
        <f>F23</f>
        <v>0</v>
      </c>
      <c r="G22" s="15"/>
      <c r="H22" s="62" t="e">
        <f>F22/E22*100</f>
        <v>#DIV/0!</v>
      </c>
      <c r="I22" s="79"/>
    </row>
    <row r="23" spans="1:22" s="46" customFormat="1" ht="15" x14ac:dyDescent="0.25">
      <c r="A23" s="42"/>
      <c r="B23" s="27" t="s">
        <v>14</v>
      </c>
      <c r="C23" s="28">
        <f>C24+C25+C26</f>
        <v>0</v>
      </c>
      <c r="D23" s="28">
        <f>D24+D25+D26</f>
        <v>0</v>
      </c>
      <c r="E23" s="28">
        <f>E24+E25+E26</f>
        <v>0</v>
      </c>
      <c r="F23" s="28">
        <f>F24+F25+F26</f>
        <v>0</v>
      </c>
      <c r="G23" s="15"/>
      <c r="H23" s="62" t="e">
        <f>F23/E23*100</f>
        <v>#DIV/0!</v>
      </c>
      <c r="I23" s="79"/>
    </row>
    <row r="24" spans="1:22" s="46" customFormat="1" ht="15" x14ac:dyDescent="0.25">
      <c r="A24" s="32"/>
      <c r="B24" s="29" t="s">
        <v>15</v>
      </c>
      <c r="C24" s="18"/>
      <c r="D24" s="18"/>
      <c r="E24" s="18"/>
      <c r="F24" s="18"/>
      <c r="G24" s="15"/>
      <c r="H24" s="41" t="e">
        <f>F24/E24*100</f>
        <v>#DIV/0!</v>
      </c>
      <c r="I24" s="7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46" customFormat="1" ht="15" x14ac:dyDescent="0.25">
      <c r="A25" s="32"/>
      <c r="B25" s="30" t="s">
        <v>16</v>
      </c>
      <c r="C25" s="18"/>
      <c r="D25" s="18"/>
      <c r="E25" s="18"/>
      <c r="F25" s="18"/>
      <c r="G25" s="15"/>
      <c r="H25" s="41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46" customFormat="1" ht="30" x14ac:dyDescent="0.25">
      <c r="A26" s="32"/>
      <c r="B26" s="30" t="s">
        <v>60</v>
      </c>
      <c r="C26" s="18"/>
      <c r="D26" s="18"/>
      <c r="E26" s="18"/>
      <c r="F26" s="18"/>
      <c r="G26" s="15"/>
      <c r="H26" s="15" t="e">
        <f t="shared" si="1"/>
        <v>#DIV/0!</v>
      </c>
      <c r="I26" s="79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09" customFormat="1" ht="14.25" x14ac:dyDescent="0.2">
      <c r="A27" s="13">
        <v>5</v>
      </c>
      <c r="B27" s="14" t="s">
        <v>67</v>
      </c>
      <c r="C27" s="93"/>
      <c r="D27" s="93"/>
      <c r="E27" s="15"/>
      <c r="F27" s="15"/>
      <c r="G27" s="15"/>
      <c r="H27" s="15" t="e">
        <f t="shared" si="1"/>
        <v>#DIV/0!</v>
      </c>
      <c r="I27" s="79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 s="46" customFormat="1" ht="15" customHeight="1" x14ac:dyDescent="0.2">
      <c r="A28" s="94">
        <v>6</v>
      </c>
      <c r="B28" s="14" t="s">
        <v>79</v>
      </c>
      <c r="C28" s="95"/>
      <c r="D28" s="95"/>
      <c r="E28" s="95"/>
      <c r="F28" s="95"/>
      <c r="G28" s="15"/>
      <c r="H28" s="41" t="e">
        <f t="shared" si="1"/>
        <v>#DIV/0!</v>
      </c>
      <c r="I28" s="79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10" customFormat="1" ht="15" x14ac:dyDescent="0.25">
      <c r="A29" s="51"/>
      <c r="B29" s="52" t="s">
        <v>52</v>
      </c>
      <c r="C29" s="98">
        <f>C9+C10+C15+C22+C27+C28</f>
        <v>96715.5</v>
      </c>
      <c r="D29" s="98">
        <f>D9+D10+D15+D22+D27+D28</f>
        <v>97671</v>
      </c>
      <c r="E29" s="98">
        <f>E9+E10+E15+E22+E27+E28</f>
        <v>0</v>
      </c>
      <c r="F29" s="98">
        <f>F9+F10+F15+F22+F27+F28</f>
        <v>99389</v>
      </c>
      <c r="G29" s="15">
        <f t="shared" si="0"/>
        <v>101.75896632572616</v>
      </c>
      <c r="H29" s="15" t="e">
        <f t="shared" si="1"/>
        <v>#DIV/0!</v>
      </c>
      <c r="I29" s="7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s="46" customFormat="1" ht="28.5" x14ac:dyDescent="0.2">
      <c r="A30" s="64"/>
      <c r="B30" s="14" t="s">
        <v>40</v>
      </c>
      <c r="C30" s="99"/>
      <c r="D30" s="99"/>
      <c r="E30" s="99"/>
      <c r="F30" s="99"/>
      <c r="G30" s="15"/>
      <c r="H30" s="15" t="e">
        <f t="shared" si="1"/>
        <v>#DIV/0!</v>
      </c>
      <c r="I30" s="79"/>
    </row>
    <row r="31" spans="1:22" s="46" customFormat="1" ht="28.5" x14ac:dyDescent="0.2">
      <c r="A31" s="65">
        <v>7</v>
      </c>
      <c r="B31" s="25" t="s">
        <v>66</v>
      </c>
      <c r="C31" s="100">
        <f>C32+C33+C34</f>
        <v>4100</v>
      </c>
      <c r="D31" s="100">
        <f>D32+D33+D34</f>
        <v>2533</v>
      </c>
      <c r="E31" s="100">
        <f>E32+E33+E34</f>
        <v>0</v>
      </c>
      <c r="F31" s="100">
        <f>F32+F33+F34</f>
        <v>2545</v>
      </c>
      <c r="G31" s="15">
        <f t="shared" si="0"/>
        <v>100.4737465455981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46" customFormat="1" ht="15" x14ac:dyDescent="0.25">
      <c r="A32" s="31"/>
      <c r="B32" s="27" t="s">
        <v>21</v>
      </c>
      <c r="C32" s="101">
        <v>3100</v>
      </c>
      <c r="D32" s="101">
        <v>2533</v>
      </c>
      <c r="E32" s="101"/>
      <c r="F32" s="101">
        <v>2545</v>
      </c>
      <c r="G32" s="15">
        <f t="shared" si="0"/>
        <v>100.4737465455981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9" ht="15" x14ac:dyDescent="0.25">
      <c r="A33" s="32"/>
      <c r="B33" s="70" t="s">
        <v>22</v>
      </c>
      <c r="C33" s="102">
        <v>1000</v>
      </c>
      <c r="D33" s="102"/>
      <c r="E33" s="102"/>
      <c r="F33" s="102"/>
      <c r="G33" s="72" t="e">
        <f t="shared" si="0"/>
        <v>#DIV/0!</v>
      </c>
      <c r="H33" s="15" t="e">
        <f t="shared" si="1"/>
        <v>#DIV/0!</v>
      </c>
      <c r="I33" s="79"/>
    </row>
    <row r="34" spans="1:9" ht="15" x14ac:dyDescent="0.25">
      <c r="A34" s="32"/>
      <c r="B34" s="30" t="s">
        <v>81</v>
      </c>
      <c r="C34" s="102"/>
      <c r="D34" s="102"/>
      <c r="E34" s="102"/>
      <c r="F34" s="102"/>
      <c r="G34" s="72"/>
      <c r="H34" s="15" t="e">
        <f t="shared" si="1"/>
        <v>#DIV/0!</v>
      </c>
      <c r="I34" s="79"/>
    </row>
    <row r="35" spans="1:9" ht="14.25" x14ac:dyDescent="0.2">
      <c r="A35" s="13">
        <v>8</v>
      </c>
      <c r="B35" s="14" t="s">
        <v>23</v>
      </c>
      <c r="C35" s="99"/>
      <c r="D35" s="99"/>
      <c r="E35" s="99"/>
      <c r="F35" s="99"/>
      <c r="G35" s="72"/>
      <c r="H35" s="15" t="e">
        <f t="shared" si="1"/>
        <v>#DIV/0!</v>
      </c>
      <c r="I35" s="79"/>
    </row>
    <row r="36" spans="1:9" ht="14.25" x14ac:dyDescent="0.2">
      <c r="A36" s="13">
        <v>9</v>
      </c>
      <c r="B36" s="14" t="s">
        <v>24</v>
      </c>
      <c r="C36" s="99"/>
      <c r="D36" s="99">
        <v>256</v>
      </c>
      <c r="E36" s="99"/>
      <c r="F36" s="99">
        <v>256</v>
      </c>
      <c r="G36" s="15">
        <f t="shared" si="0"/>
        <v>100</v>
      </c>
      <c r="H36" s="15" t="e">
        <f t="shared" si="1"/>
        <v>#DIV/0!</v>
      </c>
      <c r="I36" s="79"/>
    </row>
    <row r="37" spans="1:9" ht="28.5" x14ac:dyDescent="0.2">
      <c r="A37" s="13">
        <v>10</v>
      </c>
      <c r="B37" s="14" t="s">
        <v>95</v>
      </c>
      <c r="C37" s="99">
        <v>811</v>
      </c>
      <c r="D37" s="99">
        <v>1166</v>
      </c>
      <c r="E37" s="99"/>
      <c r="F37" s="99">
        <v>1166</v>
      </c>
      <c r="G37" s="15">
        <f t="shared" si="0"/>
        <v>100</v>
      </c>
      <c r="H37" s="15" t="e">
        <f t="shared" si="1"/>
        <v>#DIV/0!</v>
      </c>
      <c r="I37" s="79"/>
    </row>
    <row r="38" spans="1:9" s="55" customFormat="1" ht="15" x14ac:dyDescent="0.25">
      <c r="A38" s="56"/>
      <c r="B38" s="57" t="s">
        <v>53</v>
      </c>
      <c r="C38" s="103">
        <f>C30+C31+C35+C36+C37</f>
        <v>4911</v>
      </c>
      <c r="D38" s="103">
        <f>D30+D31+D35+D36+D37</f>
        <v>3955</v>
      </c>
      <c r="E38" s="103">
        <f>E30+E31+E35+E36+E37</f>
        <v>0</v>
      </c>
      <c r="F38" s="103">
        <f>F30+F31+F35+F36+F37</f>
        <v>3967</v>
      </c>
      <c r="G38" s="15">
        <f t="shared" si="0"/>
        <v>100.30341340075853</v>
      </c>
      <c r="H38" s="15" t="e">
        <f>F38/E38*100</f>
        <v>#DIV/0!</v>
      </c>
      <c r="I38" s="79"/>
    </row>
    <row r="39" spans="1:9" s="55" customFormat="1" ht="30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9" s="84" customFormat="1" ht="15" x14ac:dyDescent="0.25">
      <c r="A40" s="80"/>
      <c r="B40" s="81" t="s">
        <v>25</v>
      </c>
      <c r="C40" s="104">
        <f>C29+C38+C39</f>
        <v>101626.5</v>
      </c>
      <c r="D40" s="104">
        <f>D29+D38+D39</f>
        <v>101626</v>
      </c>
      <c r="E40" s="104">
        <f>E29+E38+E39</f>
        <v>0</v>
      </c>
      <c r="F40" s="104">
        <f>F29+F38+F39</f>
        <v>103356</v>
      </c>
      <c r="G40" s="82">
        <f t="shared" si="0"/>
        <v>101.70232027237125</v>
      </c>
      <c r="H40" s="82" t="e">
        <f t="shared" si="1"/>
        <v>#DIV/0!</v>
      </c>
      <c r="I40" s="113"/>
    </row>
    <row r="41" spans="1:9" s="89" customFormat="1" ht="15" x14ac:dyDescent="0.25">
      <c r="A41" s="85"/>
      <c r="B41" s="86" t="s">
        <v>26</v>
      </c>
      <c r="C41" s="87">
        <f>C43+C44+C45+C46+C47+C48+C42</f>
        <v>1766.6</v>
      </c>
      <c r="D41" s="87">
        <f>D43+D44+D45+D46+D47+D48+D42</f>
        <v>3096.6</v>
      </c>
      <c r="E41" s="87" t="e">
        <f>E43+#REF!+E44+E45+E46+E47+E48+E42</f>
        <v>#REF!</v>
      </c>
      <c r="F41" s="87">
        <f>F43+F44+F45+F46+F47+F48+F42</f>
        <v>3797</v>
      </c>
      <c r="G41" s="88">
        <f t="shared" si="0"/>
        <v>122.61835561583673</v>
      </c>
      <c r="H41" s="88" t="e">
        <f t="shared" si="1"/>
        <v>#REF!</v>
      </c>
      <c r="I41" s="79"/>
    </row>
    <row r="42" spans="1:9" ht="15" x14ac:dyDescent="0.25">
      <c r="A42" s="16"/>
      <c r="B42" s="17" t="s">
        <v>44</v>
      </c>
      <c r="C42" s="19">
        <v>1766.6</v>
      </c>
      <c r="D42" s="19">
        <v>1766.6</v>
      </c>
      <c r="E42" s="18"/>
      <c r="F42" s="18">
        <v>1767</v>
      </c>
      <c r="G42" s="15"/>
      <c r="H42" s="15"/>
      <c r="I42" s="79"/>
    </row>
    <row r="43" spans="1:9" ht="15" x14ac:dyDescent="0.25">
      <c r="A43" s="16"/>
      <c r="B43" s="17" t="s">
        <v>46</v>
      </c>
      <c r="C43" s="19"/>
      <c r="D43" s="19"/>
      <c r="E43" s="18"/>
      <c r="F43" s="18"/>
      <c r="G43" s="15" t="e">
        <f t="shared" si="0"/>
        <v>#DIV/0!</v>
      </c>
      <c r="H43" s="41" t="e">
        <f t="shared" si="1"/>
        <v>#DIV/0!</v>
      </c>
      <c r="I43" s="79"/>
    </row>
    <row r="44" spans="1:9" ht="15" x14ac:dyDescent="0.25">
      <c r="A44" s="16"/>
      <c r="B44" s="17" t="s">
        <v>34</v>
      </c>
      <c r="C44" s="19"/>
      <c r="D44" s="19">
        <v>35</v>
      </c>
      <c r="E44" s="18"/>
      <c r="F44" s="18">
        <v>35</v>
      </c>
      <c r="G44" s="15">
        <f t="shared" si="0"/>
        <v>100</v>
      </c>
      <c r="H44" s="41" t="e">
        <f t="shared" si="1"/>
        <v>#DIV/0!</v>
      </c>
      <c r="I44" s="79"/>
    </row>
    <row r="45" spans="1:9" ht="15" x14ac:dyDescent="0.25">
      <c r="A45" s="16"/>
      <c r="B45" s="17" t="s">
        <v>38</v>
      </c>
      <c r="C45" s="19"/>
      <c r="D45" s="19">
        <v>1095</v>
      </c>
      <c r="E45" s="18"/>
      <c r="F45" s="18">
        <v>1095</v>
      </c>
      <c r="G45" s="15">
        <f t="shared" si="0"/>
        <v>100</v>
      </c>
      <c r="H45" s="41" t="e">
        <f t="shared" si="1"/>
        <v>#DIV/0!</v>
      </c>
      <c r="I45" s="79"/>
    </row>
    <row r="46" spans="1:9" ht="30" x14ac:dyDescent="0.25">
      <c r="A46" s="16"/>
      <c r="B46" s="17" t="s">
        <v>54</v>
      </c>
      <c r="C46" s="19">
        <v>0</v>
      </c>
      <c r="D46" s="19">
        <v>0</v>
      </c>
      <c r="E46" s="18">
        <v>0</v>
      </c>
      <c r="F46" s="73"/>
      <c r="G46" s="15"/>
      <c r="H46" s="41"/>
      <c r="I46" s="79"/>
    </row>
    <row r="47" spans="1:9" ht="30" x14ac:dyDescent="0.25">
      <c r="A47" s="16"/>
      <c r="B47" s="17" t="s">
        <v>83</v>
      </c>
      <c r="C47" s="19">
        <v>0</v>
      </c>
      <c r="D47" s="19">
        <v>200</v>
      </c>
      <c r="E47" s="18">
        <v>0</v>
      </c>
      <c r="F47" s="73">
        <v>900</v>
      </c>
      <c r="G47" s="15"/>
      <c r="H47" s="41"/>
      <c r="I47" s="79"/>
    </row>
    <row r="48" spans="1:9" ht="30" x14ac:dyDescent="0.25">
      <c r="A48" s="16"/>
      <c r="B48" s="17" t="s">
        <v>82</v>
      </c>
      <c r="C48" s="19"/>
      <c r="D48" s="19"/>
      <c r="E48" s="18"/>
      <c r="F48" s="73"/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>C40+C41+C46+C47</f>
        <v>103393.1</v>
      </c>
      <c r="D49" s="76">
        <f>D40+D41</f>
        <v>104722.6</v>
      </c>
      <c r="E49" s="76" t="e">
        <f>E40+E41</f>
        <v>#REF!</v>
      </c>
      <c r="F49" s="76">
        <f>F40+F41</f>
        <v>107153</v>
      </c>
      <c r="G49" s="77">
        <f t="shared" si="0"/>
        <v>102.32079799393827</v>
      </c>
      <c r="H49" s="78" t="e">
        <f t="shared" si="1"/>
        <v>#REF!</v>
      </c>
      <c r="I49" s="79"/>
    </row>
    <row r="50" spans="1:9" ht="15" x14ac:dyDescent="0.25">
      <c r="A50" s="16"/>
      <c r="B50" s="33" t="s">
        <v>28</v>
      </c>
      <c r="C50" s="15">
        <f>C65</f>
        <v>0.10000000000582077</v>
      </c>
      <c r="D50" s="15">
        <f>D49-D64</f>
        <v>-10947.399999999994</v>
      </c>
      <c r="E50" s="15" t="e">
        <f>E49-E64</f>
        <v>#REF!</v>
      </c>
      <c r="F50" s="15">
        <f>F49-F64</f>
        <v>-7569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4222</v>
      </c>
      <c r="D52" s="18">
        <v>5523</v>
      </c>
      <c r="E52" s="18"/>
      <c r="F52" s="18">
        <v>5389</v>
      </c>
      <c r="G52" s="15">
        <f t="shared" si="0"/>
        <v>97.573782364656893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/>
      <c r="D53" s="18"/>
      <c r="E53" s="18"/>
      <c r="F53" s="18"/>
      <c r="G53" s="15" t="e">
        <f t="shared" si="0"/>
        <v>#DIV/0!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18095</v>
      </c>
      <c r="D55" s="19">
        <v>23656</v>
      </c>
      <c r="E55" s="18"/>
      <c r="F55" s="19">
        <v>23631</v>
      </c>
      <c r="G55" s="15">
        <f t="shared" si="0"/>
        <v>99.894318566114308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47119</v>
      </c>
      <c r="D56" s="19">
        <v>40184</v>
      </c>
      <c r="E56" s="18"/>
      <c r="F56" s="19">
        <v>39395</v>
      </c>
      <c r="G56" s="15">
        <f t="shared" si="0"/>
        <v>98.036531953016123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33957</v>
      </c>
      <c r="D59" s="19">
        <v>46178</v>
      </c>
      <c r="E59" s="18"/>
      <c r="F59" s="19">
        <v>46178</v>
      </c>
      <c r="G59" s="15">
        <f t="shared" si="0"/>
        <v>100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/>
      <c r="D60" s="19"/>
      <c r="E60" s="18"/>
      <c r="F60" s="19"/>
      <c r="G60" s="15" t="e">
        <f t="shared" si="0"/>
        <v>#DIV/0!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/>
      <c r="D61" s="19">
        <v>129</v>
      </c>
      <c r="E61" s="18"/>
      <c r="F61" s="19">
        <v>129</v>
      </c>
      <c r="G61" s="15">
        <f t="shared" si="0"/>
        <v>100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/>
      <c r="D62" s="19"/>
      <c r="E62" s="23"/>
      <c r="F62" s="19"/>
      <c r="G62" s="15" t="e">
        <f t="shared" si="0"/>
        <v>#DIV/0!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/>
      <c r="D63" s="61"/>
      <c r="E63" s="23"/>
      <c r="F63" s="61"/>
      <c r="G63" s="15"/>
      <c r="H63" s="41"/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103393</v>
      </c>
      <c r="D64" s="92">
        <f>D52+D54+D55+D56+D58+D59+D60+D61+D62+D53+D57+D63</f>
        <v>115670</v>
      </c>
      <c r="E64" s="92">
        <f>E52+E54+E55+E56+E58+E59+E60+E61+E62+E53+E57+E63</f>
        <v>0</v>
      </c>
      <c r="F64" s="92">
        <f>F52+F54+F55+F56+F58+F59+F60+F61+F62+F53+F57+F63</f>
        <v>114722</v>
      </c>
      <c r="G64" s="76">
        <f t="shared" si="0"/>
        <v>99.180427077029478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0.10000000000582077</v>
      </c>
      <c r="D65" s="38">
        <f>D49-D64</f>
        <v>-10947.399999999994</v>
      </c>
      <c r="E65" s="38" t="e">
        <f>E49-E64</f>
        <v>#REF!</v>
      </c>
      <c r="F65" s="38">
        <f>F49-F64</f>
        <v>-7569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3" workbookViewId="0">
      <selection activeCell="A43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114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106</v>
      </c>
      <c r="D5" s="163" t="s">
        <v>107</v>
      </c>
      <c r="E5" s="163" t="s">
        <v>84</v>
      </c>
      <c r="F5" s="163" t="s">
        <v>115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379849</v>
      </c>
      <c r="D9" s="93">
        <v>379902</v>
      </c>
      <c r="E9" s="93">
        <v>265157.2</v>
      </c>
      <c r="F9" s="93">
        <v>382655</v>
      </c>
      <c r="G9" s="15">
        <f>F9/D9*100</f>
        <v>100.72466057035763</v>
      </c>
      <c r="H9" s="41">
        <f>F9/E9*100</f>
        <v>144.31250593987264</v>
      </c>
    </row>
    <row r="10" spans="1:9" ht="14.25" x14ac:dyDescent="0.2">
      <c r="A10" s="13">
        <v>2</v>
      </c>
      <c r="B10" s="14" t="s">
        <v>5</v>
      </c>
      <c r="C10" s="93">
        <f>C11+C12+C13+C14</f>
        <v>27507</v>
      </c>
      <c r="D10" s="93">
        <f>D11+D12+D13+D14</f>
        <v>27507</v>
      </c>
      <c r="E10" s="93">
        <f>E11+E12+E13+E14</f>
        <v>23918</v>
      </c>
      <c r="F10" s="93">
        <f>F11+F12+F13+F14</f>
        <v>26801</v>
      </c>
      <c r="G10" s="15">
        <f t="shared" ref="G10:G65" si="0">F10/D10*100</f>
        <v>97.433380594030609</v>
      </c>
      <c r="H10" s="41">
        <f t="shared" ref="H10:H65" si="1">F10/E10*100</f>
        <v>112.05368341834601</v>
      </c>
      <c r="I10" s="117"/>
    </row>
    <row r="11" spans="1:9" ht="15" x14ac:dyDescent="0.25">
      <c r="A11" s="16"/>
      <c r="B11" s="17" t="s">
        <v>6</v>
      </c>
      <c r="C11" s="97">
        <v>289</v>
      </c>
      <c r="D11" s="97">
        <v>289</v>
      </c>
      <c r="E11" s="97">
        <v>262</v>
      </c>
      <c r="F11" s="97">
        <v>772</v>
      </c>
      <c r="G11" s="15">
        <f t="shared" si="0"/>
        <v>267.12802768166091</v>
      </c>
      <c r="H11" s="41"/>
      <c r="I11" s="114"/>
    </row>
    <row r="12" spans="1:9" ht="15" x14ac:dyDescent="0.25">
      <c r="A12" s="16"/>
      <c r="B12" s="17" t="s">
        <v>7</v>
      </c>
      <c r="C12" s="97">
        <v>17686</v>
      </c>
      <c r="D12" s="97">
        <v>17686</v>
      </c>
      <c r="E12" s="97">
        <v>16829</v>
      </c>
      <c r="F12" s="97">
        <v>14772</v>
      </c>
      <c r="G12" s="15">
        <f t="shared" si="0"/>
        <v>83.523691055071808</v>
      </c>
      <c r="H12" s="41">
        <f t="shared" si="1"/>
        <v>87.777051518212616</v>
      </c>
      <c r="I12" s="114"/>
    </row>
    <row r="13" spans="1:9" ht="15" x14ac:dyDescent="0.25">
      <c r="A13" s="16"/>
      <c r="B13" s="17" t="s">
        <v>47</v>
      </c>
      <c r="C13" s="97">
        <v>9432</v>
      </c>
      <c r="D13" s="97">
        <v>9432</v>
      </c>
      <c r="E13" s="97">
        <v>6765</v>
      </c>
      <c r="F13" s="97">
        <v>11142</v>
      </c>
      <c r="G13" s="15">
        <f t="shared" si="0"/>
        <v>118.12977099236642</v>
      </c>
      <c r="H13" s="41">
        <f t="shared" si="1"/>
        <v>164.70066518847005</v>
      </c>
      <c r="I13" s="114"/>
    </row>
    <row r="14" spans="1:9" ht="15" x14ac:dyDescent="0.25">
      <c r="A14" s="16"/>
      <c r="B14" s="17" t="s">
        <v>51</v>
      </c>
      <c r="C14" s="97">
        <v>100</v>
      </c>
      <c r="D14" s="97">
        <v>100</v>
      </c>
      <c r="E14" s="97">
        <v>62</v>
      </c>
      <c r="F14" s="97">
        <v>115</v>
      </c>
      <c r="G14" s="15">
        <f t="shared" si="0"/>
        <v>114.99999999999999</v>
      </c>
      <c r="H14" s="41">
        <f t="shared" si="1"/>
        <v>185.48387096774192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109978</v>
      </c>
      <c r="D15" s="93">
        <f>D16+D20+D21</f>
        <v>114836</v>
      </c>
      <c r="E15" s="93">
        <f>E16+E20+E21</f>
        <v>47525</v>
      </c>
      <c r="F15" s="93">
        <f>F16+F20+F21</f>
        <v>117601</v>
      </c>
      <c r="G15" s="15">
        <f t="shared" si="0"/>
        <v>102.40778153192377</v>
      </c>
      <c r="H15" s="41">
        <f t="shared" si="1"/>
        <v>247.45081536033666</v>
      </c>
    </row>
    <row r="16" spans="1:9" ht="15" x14ac:dyDescent="0.25">
      <c r="A16" s="20"/>
      <c r="B16" s="17" t="s">
        <v>9</v>
      </c>
      <c r="C16" s="97">
        <v>9922</v>
      </c>
      <c r="D16" s="97">
        <v>11855</v>
      </c>
      <c r="E16" s="97">
        <v>736</v>
      </c>
      <c r="F16" s="97">
        <v>13256</v>
      </c>
      <c r="G16" s="15">
        <f t="shared" si="0"/>
        <v>111.81779839730072</v>
      </c>
      <c r="H16" s="41">
        <f t="shared" si="1"/>
        <v>1801.086956521739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56</v>
      </c>
      <c r="D20" s="97">
        <v>56</v>
      </c>
      <c r="E20" s="97">
        <v>0</v>
      </c>
      <c r="F20" s="97">
        <v>108</v>
      </c>
      <c r="G20" s="15">
        <f t="shared" si="0"/>
        <v>192.85714285714286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100000</v>
      </c>
      <c r="D21" s="97">
        <v>102925</v>
      </c>
      <c r="E21" s="97">
        <v>46789</v>
      </c>
      <c r="F21" s="97">
        <v>104237</v>
      </c>
      <c r="G21" s="15">
        <f t="shared" si="0"/>
        <v>101.27471459800826</v>
      </c>
      <c r="H21" s="62">
        <f t="shared" si="1"/>
        <v>222.78099553313814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4100</v>
      </c>
      <c r="D22" s="130">
        <f>D23</f>
        <v>4100</v>
      </c>
      <c r="E22" s="130">
        <f>E23</f>
        <v>4848</v>
      </c>
      <c r="F22" s="132">
        <f>F23</f>
        <v>4995</v>
      </c>
      <c r="G22" s="15">
        <f t="shared" si="0"/>
        <v>121.82926829268293</v>
      </c>
      <c r="H22" s="62">
        <f>F22/E22*100</f>
        <v>103.03217821782178</v>
      </c>
    </row>
    <row r="23" spans="1:22" s="46" customFormat="1" ht="15" x14ac:dyDescent="0.25">
      <c r="A23" s="42"/>
      <c r="B23" s="27" t="s">
        <v>14</v>
      </c>
      <c r="C23" s="129">
        <f>C24+C25+C26</f>
        <v>4100</v>
      </c>
      <c r="D23" s="129">
        <f>D24+D25+D26</f>
        <v>4100</v>
      </c>
      <c r="E23" s="129">
        <f>E24+E25+E26</f>
        <v>4848</v>
      </c>
      <c r="F23" s="129">
        <f>F24+F25+F26</f>
        <v>4995</v>
      </c>
      <c r="G23" s="15">
        <f t="shared" si="0"/>
        <v>121.82926829268293</v>
      </c>
      <c r="H23" s="62">
        <f>F23/E23*100</f>
        <v>103.03217821782178</v>
      </c>
    </row>
    <row r="24" spans="1:22" s="46" customFormat="1" ht="15" x14ac:dyDescent="0.25">
      <c r="A24" s="32"/>
      <c r="B24" s="29" t="s">
        <v>15</v>
      </c>
      <c r="C24" s="97">
        <v>188</v>
      </c>
      <c r="D24" s="97">
        <v>188</v>
      </c>
      <c r="E24" s="97">
        <v>180</v>
      </c>
      <c r="F24" s="97">
        <v>164</v>
      </c>
      <c r="G24" s="15">
        <f t="shared" si="0"/>
        <v>87.2340425531915</v>
      </c>
      <c r="H24" s="41">
        <f>F24/E24*100</f>
        <v>91.111111111111114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3912</v>
      </c>
      <c r="D25" s="97">
        <v>3912</v>
      </c>
      <c r="E25" s="97">
        <v>4661</v>
      </c>
      <c r="F25" s="97">
        <v>4801</v>
      </c>
      <c r="G25" s="15">
        <f t="shared" si="0"/>
        <v>122.72494887525562</v>
      </c>
      <c r="H25" s="41">
        <f t="shared" si="1"/>
        <v>103.00364728599014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/>
      <c r="D26" s="97"/>
      <c r="E26" s="97">
        <v>7</v>
      </c>
      <c r="F26" s="97">
        <v>30</v>
      </c>
      <c r="G26" s="15" t="e">
        <f t="shared" si="0"/>
        <v>#DIV/0!</v>
      </c>
      <c r="H26" s="15">
        <f t="shared" si="1"/>
        <v>428.57142857142856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21900</v>
      </c>
      <c r="D27" s="93">
        <v>21900</v>
      </c>
      <c r="E27" s="93">
        <v>13203</v>
      </c>
      <c r="F27" s="93">
        <v>23656</v>
      </c>
      <c r="G27" s="15">
        <f t="shared" si="0"/>
        <v>108.01826484018264</v>
      </c>
      <c r="H27" s="15">
        <f t="shared" si="1"/>
        <v>179.1714004392941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30</v>
      </c>
      <c r="D28" s="133">
        <v>30</v>
      </c>
      <c r="E28" s="133">
        <v>249</v>
      </c>
      <c r="F28" s="93">
        <v>394</v>
      </c>
      <c r="G28" s="15">
        <f t="shared" si="0"/>
        <v>1313.3333333333333</v>
      </c>
      <c r="H28" s="41">
        <f t="shared" si="1"/>
        <v>158.23293172690762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543364</v>
      </c>
      <c r="D29" s="134">
        <f>D9+D10+D15+D22+D27+D28</f>
        <v>548275</v>
      </c>
      <c r="E29" s="134">
        <f>E9+E10+E15+E22+E27+E28</f>
        <v>354900.2</v>
      </c>
      <c r="F29" s="134">
        <f>F9+F10+F15+F22+F27+F28</f>
        <v>556102</v>
      </c>
      <c r="G29" s="15">
        <f t="shared" si="0"/>
        <v>101.42756828234008</v>
      </c>
      <c r="H29" s="15">
        <f t="shared" si="1"/>
        <v>156.69250115948088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1926</v>
      </c>
      <c r="D30" s="93">
        <v>1926</v>
      </c>
      <c r="E30" s="93">
        <v>4327.3999999999996</v>
      </c>
      <c r="F30" s="93">
        <v>1899</v>
      </c>
      <c r="G30" s="15">
        <f t="shared" si="0"/>
        <v>98.598130841121502</v>
      </c>
      <c r="H30" s="15">
        <f t="shared" si="1"/>
        <v>43.883163100244957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16956</v>
      </c>
      <c r="D31" s="135">
        <f>D32+D33+D34+D35</f>
        <v>16956</v>
      </c>
      <c r="E31" s="135">
        <f>E32+E33+E34</f>
        <v>6023</v>
      </c>
      <c r="F31" s="135">
        <f>F32+F33+F34+F35</f>
        <v>16586</v>
      </c>
      <c r="G31" s="15">
        <f t="shared" si="0"/>
        <v>97.817881575843359</v>
      </c>
      <c r="H31" s="15">
        <f t="shared" si="1"/>
        <v>275.37771874481155</v>
      </c>
    </row>
    <row r="32" spans="1:22" ht="15" x14ac:dyDescent="0.25">
      <c r="A32" s="31"/>
      <c r="B32" s="27" t="s">
        <v>113</v>
      </c>
      <c r="C32" s="129">
        <v>14560</v>
      </c>
      <c r="D32" s="129">
        <v>14560</v>
      </c>
      <c r="E32" s="129">
        <v>5743</v>
      </c>
      <c r="F32" s="129">
        <v>14260</v>
      </c>
      <c r="G32" s="15">
        <f t="shared" si="0"/>
        <v>97.939560439560438</v>
      </c>
      <c r="H32" s="15">
        <f t="shared" si="1"/>
        <v>248.30228103778512</v>
      </c>
    </row>
    <row r="33" spans="1:10" ht="15" x14ac:dyDescent="0.25">
      <c r="A33" s="32"/>
      <c r="B33" s="70" t="s">
        <v>22</v>
      </c>
      <c r="C33" s="136">
        <v>1929</v>
      </c>
      <c r="D33" s="136">
        <v>1929</v>
      </c>
      <c r="E33" s="136">
        <v>280</v>
      </c>
      <c r="F33" s="136">
        <v>1745</v>
      </c>
      <c r="G33" s="72">
        <f t="shared" si="0"/>
        <v>90.461378952825299</v>
      </c>
      <c r="H33" s="15">
        <f t="shared" si="1"/>
        <v>623.21428571428567</v>
      </c>
    </row>
    <row r="34" spans="1:10" ht="15" x14ac:dyDescent="0.25">
      <c r="A34" s="32"/>
      <c r="B34" s="30" t="s">
        <v>81</v>
      </c>
      <c r="C34" s="136">
        <v>18</v>
      </c>
      <c r="D34" s="136">
        <v>18</v>
      </c>
      <c r="E34" s="136">
        <v>0</v>
      </c>
      <c r="F34" s="136">
        <v>339</v>
      </c>
      <c r="G34" s="72">
        <f t="shared" si="0"/>
        <v>1883.3333333333333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>
        <v>242</v>
      </c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>
        <v>204</v>
      </c>
      <c r="E36" s="93">
        <v>7790</v>
      </c>
      <c r="F36" s="93">
        <v>587</v>
      </c>
      <c r="G36" s="72">
        <f t="shared" si="0"/>
        <v>287.74509803921569</v>
      </c>
      <c r="H36" s="15">
        <f t="shared" si="1"/>
        <v>7.535301668806162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4542</v>
      </c>
      <c r="D37" s="93">
        <v>4542</v>
      </c>
      <c r="E37" s="93">
        <v>3276</v>
      </c>
      <c r="F37" s="93">
        <v>4191</v>
      </c>
      <c r="G37" s="15">
        <f t="shared" si="0"/>
        <v>92.27212681638045</v>
      </c>
      <c r="H37" s="15">
        <f t="shared" si="1"/>
        <v>127.93040293040292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2002</v>
      </c>
      <c r="D38" s="93">
        <v>4438</v>
      </c>
      <c r="E38" s="93">
        <v>2034</v>
      </c>
      <c r="F38" s="93">
        <v>6512</v>
      </c>
      <c r="G38" s="15">
        <f t="shared" si="0"/>
        <v>146.73276250563316</v>
      </c>
      <c r="H38" s="15">
        <f t="shared" si="1"/>
        <v>320.15732546705999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>
        <v>2092</v>
      </c>
      <c r="E39" s="93"/>
      <c r="F39" s="93">
        <v>3281</v>
      </c>
      <c r="G39" s="15">
        <f t="shared" si="0"/>
        <v>156.8355640535373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25426</v>
      </c>
      <c r="D40" s="137">
        <f t="shared" ref="D40:F40" si="2">D30+D31+D36+D37+D38+D39</f>
        <v>30158</v>
      </c>
      <c r="E40" s="137">
        <f t="shared" si="2"/>
        <v>23450.400000000001</v>
      </c>
      <c r="F40" s="137">
        <f t="shared" si="2"/>
        <v>33056</v>
      </c>
      <c r="G40" s="15">
        <f t="shared" si="0"/>
        <v>109.60939054313947</v>
      </c>
      <c r="H40" s="15">
        <f>F40/E40*100</f>
        <v>140.96134820728003</v>
      </c>
    </row>
    <row r="41" spans="1:10" s="119" customFormat="1" ht="15" x14ac:dyDescent="0.25">
      <c r="A41" s="16"/>
      <c r="B41" s="33" t="s">
        <v>25</v>
      </c>
      <c r="C41" s="125">
        <f>C29+C40</f>
        <v>568790</v>
      </c>
      <c r="D41" s="125">
        <f>D29+D40</f>
        <v>578433</v>
      </c>
      <c r="E41" s="125" t="e">
        <f>E29+E40+#REF!</f>
        <v>#REF!</v>
      </c>
      <c r="F41" s="125">
        <f>F29+F40</f>
        <v>589158</v>
      </c>
      <c r="G41" s="123">
        <f t="shared" si="0"/>
        <v>101.85414732561939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513479</v>
      </c>
      <c r="D42" s="138">
        <f>D44+D45+D46+D47+D48+D49+D43</f>
        <v>659847</v>
      </c>
      <c r="E42" s="138">
        <f>E44+E45+E46+E47+E48+E49</f>
        <v>379384</v>
      </c>
      <c r="F42" s="138">
        <f>F44+F45+F46+F47+F48+F49+F43</f>
        <v>660004</v>
      </c>
      <c r="G42" s="125">
        <f t="shared" si="0"/>
        <v>100.02379339452933</v>
      </c>
      <c r="H42" s="123">
        <f t="shared" si="1"/>
        <v>173.96727326402802</v>
      </c>
    </row>
    <row r="43" spans="1:10" ht="15" x14ac:dyDescent="0.25">
      <c r="A43" s="16"/>
      <c r="B43" s="17" t="s">
        <v>44</v>
      </c>
      <c r="C43" s="139">
        <v>28755</v>
      </c>
      <c r="D43" s="139">
        <v>28755</v>
      </c>
      <c r="E43" s="97"/>
      <c r="F43" s="97">
        <v>28755</v>
      </c>
      <c r="G43" s="15"/>
      <c r="H43" s="15"/>
    </row>
    <row r="44" spans="1:10" ht="15" x14ac:dyDescent="0.25">
      <c r="A44" s="16"/>
      <c r="B44" s="17" t="s">
        <v>46</v>
      </c>
      <c r="C44" s="139">
        <v>367472</v>
      </c>
      <c r="D44" s="139">
        <v>367909</v>
      </c>
      <c r="E44" s="97">
        <v>226916</v>
      </c>
      <c r="F44" s="97">
        <v>367909</v>
      </c>
      <c r="G44" s="15">
        <f t="shared" si="0"/>
        <v>100</v>
      </c>
      <c r="H44" s="41">
        <f t="shared" si="1"/>
        <v>162.13444622679759</v>
      </c>
    </row>
    <row r="45" spans="1:10" ht="15" x14ac:dyDescent="0.25">
      <c r="A45" s="16"/>
      <c r="B45" s="17" t="s">
        <v>34</v>
      </c>
      <c r="C45" s="139">
        <v>117252</v>
      </c>
      <c r="D45" s="139">
        <v>240976</v>
      </c>
      <c r="E45" s="97">
        <v>128300</v>
      </c>
      <c r="F45" s="97">
        <v>240954</v>
      </c>
      <c r="G45" s="15">
        <f t="shared" si="0"/>
        <v>99.990870460128818</v>
      </c>
      <c r="H45" s="41">
        <f t="shared" si="1"/>
        <v>187.80514419329697</v>
      </c>
    </row>
    <row r="46" spans="1:10" ht="15" x14ac:dyDescent="0.25">
      <c r="A46" s="16"/>
      <c r="B46" s="17" t="s">
        <v>38</v>
      </c>
      <c r="C46" s="139"/>
      <c r="D46" s="139">
        <v>21816</v>
      </c>
      <c r="E46" s="97">
        <v>23255</v>
      </c>
      <c r="F46" s="97">
        <v>21816</v>
      </c>
      <c r="G46" s="15">
        <f t="shared" si="0"/>
        <v>100</v>
      </c>
      <c r="H46" s="41">
        <f t="shared" si="1"/>
        <v>93.812083422919798</v>
      </c>
    </row>
    <row r="47" spans="1:10" ht="30" x14ac:dyDescent="0.25">
      <c r="A47" s="16"/>
      <c r="B47" s="17" t="s">
        <v>54</v>
      </c>
      <c r="C47" s="139">
        <v>0</v>
      </c>
      <c r="D47" s="139">
        <v>-612</v>
      </c>
      <c r="E47" s="97">
        <v>0</v>
      </c>
      <c r="F47" s="97">
        <v>-612</v>
      </c>
      <c r="G47" s="15">
        <f t="shared" si="0"/>
        <v>100</v>
      </c>
      <c r="H47" s="41"/>
    </row>
    <row r="48" spans="1:10" ht="30" x14ac:dyDescent="0.25">
      <c r="A48" s="16"/>
      <c r="B48" s="17" t="s">
        <v>83</v>
      </c>
      <c r="C48" s="139">
        <v>0</v>
      </c>
      <c r="D48" s="139">
        <v>1003</v>
      </c>
      <c r="E48" s="97">
        <v>0</v>
      </c>
      <c r="F48" s="97">
        <v>1003</v>
      </c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179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1082269</v>
      </c>
      <c r="D50" s="125">
        <f>D41+D42</f>
        <v>1238280</v>
      </c>
      <c r="E50" s="125" t="e">
        <f>E41+E42</f>
        <v>#REF!</v>
      </c>
      <c r="F50" s="125">
        <f>F41+F42</f>
        <v>1249162</v>
      </c>
      <c r="G50" s="123">
        <f t="shared" si="0"/>
        <v>100.8787996252867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-40426</v>
      </c>
      <c r="E51" s="93" t="e">
        <f>E50-E65</f>
        <v>#REF!</v>
      </c>
      <c r="F51" s="93">
        <f>F50-F65</f>
        <v>42127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98867</v>
      </c>
      <c r="D53" s="97">
        <v>153229</v>
      </c>
      <c r="E53" s="97">
        <v>87000</v>
      </c>
      <c r="F53" s="97">
        <v>149814</v>
      </c>
      <c r="G53" s="15">
        <f t="shared" si="0"/>
        <v>97.771309608494477</v>
      </c>
      <c r="H53" s="41">
        <f t="shared" si="1"/>
        <v>172.2</v>
      </c>
    </row>
    <row r="54" spans="1:8" ht="15" x14ac:dyDescent="0.25">
      <c r="A54" s="20">
        <v>2</v>
      </c>
      <c r="B54" s="17" t="s">
        <v>45</v>
      </c>
      <c r="C54" s="97">
        <v>2404</v>
      </c>
      <c r="D54" s="97">
        <v>2404</v>
      </c>
      <c r="E54" s="97">
        <v>1900</v>
      </c>
      <c r="F54" s="97">
        <v>2404</v>
      </c>
      <c r="G54" s="15">
        <f t="shared" si="0"/>
        <v>100</v>
      </c>
      <c r="H54" s="41">
        <f t="shared" si="1"/>
        <v>126.52631578947368</v>
      </c>
    </row>
    <row r="55" spans="1:8" ht="15" x14ac:dyDescent="0.25">
      <c r="A55" s="20">
        <v>3</v>
      </c>
      <c r="B55" s="17" t="s">
        <v>35</v>
      </c>
      <c r="C55" s="139">
        <v>2681</v>
      </c>
      <c r="D55" s="139">
        <v>3014</v>
      </c>
      <c r="E55" s="97">
        <v>1300</v>
      </c>
      <c r="F55" s="139">
        <v>3014</v>
      </c>
      <c r="G55" s="15">
        <f t="shared" si="0"/>
        <v>100</v>
      </c>
      <c r="H55" s="41">
        <f t="shared" si="1"/>
        <v>231.84615384615387</v>
      </c>
    </row>
    <row r="56" spans="1:8" ht="15" x14ac:dyDescent="0.25">
      <c r="A56" s="20">
        <v>4</v>
      </c>
      <c r="B56" s="17" t="s">
        <v>41</v>
      </c>
      <c r="C56" s="139">
        <v>23559</v>
      </c>
      <c r="D56" s="139">
        <v>58866</v>
      </c>
      <c r="E56" s="97">
        <v>15000</v>
      </c>
      <c r="F56" s="139">
        <v>53528</v>
      </c>
      <c r="G56" s="15">
        <f t="shared" si="0"/>
        <v>90.931947134169135</v>
      </c>
      <c r="H56" s="41">
        <f t="shared" si="1"/>
        <v>356.85333333333335</v>
      </c>
    </row>
    <row r="57" spans="1:8" ht="15" x14ac:dyDescent="0.25">
      <c r="A57" s="20">
        <v>5</v>
      </c>
      <c r="B57" s="17" t="s">
        <v>36</v>
      </c>
      <c r="C57" s="139">
        <v>96060</v>
      </c>
      <c r="D57" s="139">
        <v>94295</v>
      </c>
      <c r="E57" s="97">
        <v>53000</v>
      </c>
      <c r="F57" s="139">
        <v>76571</v>
      </c>
      <c r="G57" s="15">
        <f t="shared" si="0"/>
        <v>81.203669335595734</v>
      </c>
      <c r="H57" s="41">
        <f t="shared" si="1"/>
        <v>144.47358490566037</v>
      </c>
    </row>
    <row r="58" spans="1:8" ht="15" x14ac:dyDescent="0.25">
      <c r="A58" s="20">
        <v>6</v>
      </c>
      <c r="B58" s="17" t="s">
        <v>55</v>
      </c>
      <c r="C58" s="139">
        <v>2629</v>
      </c>
      <c r="D58" s="139">
        <v>3969</v>
      </c>
      <c r="E58" s="97">
        <v>860</v>
      </c>
      <c r="F58" s="139">
        <v>2902</v>
      </c>
      <c r="G58" s="15">
        <f t="shared" si="0"/>
        <v>73.116654069035022</v>
      </c>
      <c r="H58" s="41">
        <f t="shared" si="1"/>
        <v>337.44186046511629</v>
      </c>
    </row>
    <row r="59" spans="1:8" ht="15" x14ac:dyDescent="0.25">
      <c r="A59" s="20">
        <v>7</v>
      </c>
      <c r="B59" s="17" t="s">
        <v>31</v>
      </c>
      <c r="C59" s="139">
        <v>726259</v>
      </c>
      <c r="D59" s="139">
        <v>811223</v>
      </c>
      <c r="E59" s="97">
        <v>490000</v>
      </c>
      <c r="F59" s="139">
        <v>776628</v>
      </c>
      <c r="G59" s="15">
        <f t="shared" si="0"/>
        <v>95.735451287747026</v>
      </c>
      <c r="H59" s="41">
        <f t="shared" si="1"/>
        <v>158.49551020408163</v>
      </c>
    </row>
    <row r="60" spans="1:8" ht="15" x14ac:dyDescent="0.25">
      <c r="A60" s="20">
        <v>8</v>
      </c>
      <c r="B60" s="17" t="s">
        <v>37</v>
      </c>
      <c r="C60" s="139">
        <v>105159</v>
      </c>
      <c r="D60" s="139">
        <v>119453</v>
      </c>
      <c r="E60" s="97">
        <v>65000</v>
      </c>
      <c r="F60" s="139">
        <v>117054</v>
      </c>
      <c r="G60" s="15">
        <f t="shared" si="0"/>
        <v>97.99167873556965</v>
      </c>
      <c r="H60" s="41">
        <f t="shared" si="1"/>
        <v>180.08307692307693</v>
      </c>
    </row>
    <row r="61" spans="1:8" ht="15" x14ac:dyDescent="0.25">
      <c r="A61" s="20">
        <v>9</v>
      </c>
      <c r="B61" s="17" t="s">
        <v>61</v>
      </c>
      <c r="C61" s="139">
        <v>844</v>
      </c>
      <c r="D61" s="139">
        <v>844</v>
      </c>
      <c r="E61" s="97">
        <v>396</v>
      </c>
      <c r="F61" s="139">
        <v>844</v>
      </c>
      <c r="G61" s="15">
        <f t="shared" si="0"/>
        <v>100</v>
      </c>
      <c r="H61" s="41">
        <f t="shared" si="1"/>
        <v>213.13131313131316</v>
      </c>
    </row>
    <row r="62" spans="1:8" ht="15" x14ac:dyDescent="0.25">
      <c r="A62" s="20">
        <v>10</v>
      </c>
      <c r="B62" s="17" t="s">
        <v>32</v>
      </c>
      <c r="C62" s="139">
        <v>22599</v>
      </c>
      <c r="D62" s="139">
        <v>30151</v>
      </c>
      <c r="E62" s="97">
        <v>17000</v>
      </c>
      <c r="F62" s="139">
        <v>23174</v>
      </c>
      <c r="G62" s="15">
        <f t="shared" si="0"/>
        <v>76.85980564492057</v>
      </c>
      <c r="H62" s="41">
        <f t="shared" si="1"/>
        <v>136.31764705882352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1100</v>
      </c>
      <c r="E63" s="140">
        <v>900</v>
      </c>
      <c r="F63" s="139">
        <v>944</v>
      </c>
      <c r="G63" s="15">
        <f t="shared" si="0"/>
        <v>85.818181818181813</v>
      </c>
      <c r="H63" s="41">
        <f t="shared" si="1"/>
        <v>104.8888888888889</v>
      </c>
    </row>
    <row r="64" spans="1:8" ht="15" x14ac:dyDescent="0.25">
      <c r="A64" s="35">
        <v>12</v>
      </c>
      <c r="B64" s="36" t="s">
        <v>109</v>
      </c>
      <c r="C64" s="141">
        <v>158</v>
      </c>
      <c r="D64" s="141">
        <v>158</v>
      </c>
      <c r="E64" s="140"/>
      <c r="F64" s="141">
        <v>158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1082269</v>
      </c>
      <c r="D65" s="142">
        <f>D53+D55+D56+D57+D59+D60+D61+D62+D63+D54+D58+D64</f>
        <v>1278706</v>
      </c>
      <c r="E65" s="142">
        <f>E53+E55+E56+E57+E59+E60+E61+E62+E63+E54+E58+E64</f>
        <v>732356</v>
      </c>
      <c r="F65" s="142">
        <f>F53+F55+F56+F57+F59+F60+F61+F62+F63+F54+F58+F64</f>
        <v>1207035</v>
      </c>
      <c r="G65" s="123">
        <f t="shared" si="0"/>
        <v>94.395036857573203</v>
      </c>
      <c r="H65" s="126">
        <f t="shared" si="1"/>
        <v>164.81533571104762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-40426</v>
      </c>
      <c r="E66" s="143" t="e">
        <f>E50-E65</f>
        <v>#REF!</v>
      </c>
      <c r="F66" s="143">
        <f>F50-F65</f>
        <v>42127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31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40" workbookViewId="0">
      <selection activeCell="A40"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style="119" customWidth="1"/>
  </cols>
  <sheetData>
    <row r="1" spans="1:9" x14ac:dyDescent="0.2">
      <c r="A1" s="159" t="s">
        <v>92</v>
      </c>
      <c r="B1" s="160"/>
      <c r="C1" s="160"/>
      <c r="D1" s="160"/>
      <c r="E1" s="160"/>
      <c r="F1" s="160"/>
      <c r="G1" s="160"/>
      <c r="H1" s="160"/>
    </row>
    <row r="2" spans="1:9" x14ac:dyDescent="0.2">
      <c r="A2" s="161" t="s">
        <v>114</v>
      </c>
      <c r="B2" s="162"/>
      <c r="C2" s="162"/>
      <c r="D2" s="162"/>
      <c r="E2" s="162"/>
      <c r="F2" s="162"/>
      <c r="G2" s="162"/>
      <c r="H2" s="162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73" t="s">
        <v>0</v>
      </c>
      <c r="B4" s="163" t="s">
        <v>1</v>
      </c>
      <c r="C4" s="163" t="s">
        <v>110</v>
      </c>
      <c r="D4" s="163" t="s">
        <v>111</v>
      </c>
      <c r="E4" s="163" t="s">
        <v>91</v>
      </c>
      <c r="F4" s="163" t="s">
        <v>115</v>
      </c>
      <c r="G4" s="170" t="s">
        <v>97</v>
      </c>
      <c r="H4" s="7"/>
    </row>
    <row r="5" spans="1:9" x14ac:dyDescent="0.2">
      <c r="A5" s="174"/>
      <c r="B5" s="176"/>
      <c r="C5" s="164"/>
      <c r="D5" s="164"/>
      <c r="E5" s="164"/>
      <c r="F5" s="164"/>
      <c r="G5" s="171"/>
      <c r="H5" s="163" t="s">
        <v>64</v>
      </c>
    </row>
    <row r="6" spans="1:9" ht="13.5" thickBot="1" x14ac:dyDescent="0.25">
      <c r="A6" s="175"/>
      <c r="B6" s="177"/>
      <c r="C6" s="165"/>
      <c r="D6" s="165"/>
      <c r="E6" s="165"/>
      <c r="F6" s="165"/>
      <c r="G6" s="172"/>
      <c r="H6" s="165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120"/>
    </row>
    <row r="8" spans="1:9" ht="14.25" x14ac:dyDescent="0.2">
      <c r="A8" s="13">
        <v>1</v>
      </c>
      <c r="B8" s="14" t="s">
        <v>4</v>
      </c>
      <c r="C8" s="93">
        <v>325271</v>
      </c>
      <c r="D8" s="93">
        <v>325271</v>
      </c>
      <c r="E8" s="93">
        <v>265157.2</v>
      </c>
      <c r="F8" s="93">
        <v>328015</v>
      </c>
      <c r="G8" s="15">
        <f>F8/D8*100</f>
        <v>100.84360425614334</v>
      </c>
      <c r="H8" s="41">
        <f>F8/E8*100</f>
        <v>123.70586203203231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27363</v>
      </c>
      <c r="D9" s="93">
        <f>D10+D11+D12+D13</f>
        <v>27363</v>
      </c>
      <c r="E9" s="93">
        <f>E10+E11+E12+E13</f>
        <v>23918</v>
      </c>
      <c r="F9" s="93">
        <f>F10+F11+F12+F13</f>
        <v>26415</v>
      </c>
      <c r="G9" s="15">
        <f t="shared" ref="G9:G64" si="0">F9/D9*100</f>
        <v>96.535467602236608</v>
      </c>
      <c r="H9" s="41">
        <f t="shared" ref="H9:H64" si="1">F9/E9*100</f>
        <v>110.43983610669787</v>
      </c>
      <c r="I9" s="120"/>
    </row>
    <row r="10" spans="1:9" ht="15" x14ac:dyDescent="0.25">
      <c r="A10" s="16"/>
      <c r="B10" s="17" t="s">
        <v>6</v>
      </c>
      <c r="C10" s="97">
        <v>145</v>
      </c>
      <c r="D10" s="97">
        <v>145</v>
      </c>
      <c r="E10" s="97">
        <v>262</v>
      </c>
      <c r="F10" s="97">
        <v>386</v>
      </c>
      <c r="G10" s="15">
        <f t="shared" si="0"/>
        <v>266.20689655172413</v>
      </c>
      <c r="H10" s="41"/>
      <c r="I10" s="120"/>
    </row>
    <row r="11" spans="1:9" ht="15" x14ac:dyDescent="0.25">
      <c r="A11" s="16"/>
      <c r="B11" s="17" t="s">
        <v>7</v>
      </c>
      <c r="C11" s="97">
        <v>17686</v>
      </c>
      <c r="D11" s="97">
        <v>17686</v>
      </c>
      <c r="E11" s="97">
        <v>16829</v>
      </c>
      <c r="F11" s="97">
        <v>14772</v>
      </c>
      <c r="G11" s="15">
        <f t="shared" si="0"/>
        <v>83.523691055071808</v>
      </c>
      <c r="H11" s="41">
        <f t="shared" si="1"/>
        <v>87.777051518212616</v>
      </c>
      <c r="I11" s="120"/>
    </row>
    <row r="12" spans="1:9" ht="15" x14ac:dyDescent="0.25">
      <c r="A12" s="16"/>
      <c r="B12" s="17" t="s">
        <v>47</v>
      </c>
      <c r="C12" s="97">
        <v>9432</v>
      </c>
      <c r="D12" s="97">
        <v>9432</v>
      </c>
      <c r="E12" s="97">
        <v>6765</v>
      </c>
      <c r="F12" s="97">
        <v>11142</v>
      </c>
      <c r="G12" s="15">
        <f t="shared" si="0"/>
        <v>118.12977099236642</v>
      </c>
      <c r="H12" s="41">
        <f t="shared" si="1"/>
        <v>164.70066518847005</v>
      </c>
      <c r="I12" s="120"/>
    </row>
    <row r="13" spans="1:9" ht="15" x14ac:dyDescent="0.25">
      <c r="A13" s="16"/>
      <c r="B13" s="17" t="s">
        <v>51</v>
      </c>
      <c r="C13" s="97">
        <v>100</v>
      </c>
      <c r="D13" s="97">
        <v>100</v>
      </c>
      <c r="E13" s="97">
        <v>62</v>
      </c>
      <c r="F13" s="97">
        <v>115</v>
      </c>
      <c r="G13" s="15">
        <f t="shared" si="0"/>
        <v>114.99999999999999</v>
      </c>
      <c r="H13" s="41">
        <f t="shared" si="1"/>
        <v>185.48387096774192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30">
        <f>C22</f>
        <v>3912</v>
      </c>
      <c r="D21" s="130">
        <f>D22</f>
        <v>3912</v>
      </c>
      <c r="E21" s="130">
        <f>E22</f>
        <v>0</v>
      </c>
      <c r="F21" s="130">
        <f>F22</f>
        <v>4831</v>
      </c>
      <c r="G21" s="15">
        <f t="shared" si="0"/>
        <v>123.4918200408998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9">
        <f>C23+C24+C25</f>
        <v>3912</v>
      </c>
      <c r="D22" s="129">
        <f>D23+D24+D25</f>
        <v>3912</v>
      </c>
      <c r="E22" s="129">
        <f>E23+E24+E25</f>
        <v>0</v>
      </c>
      <c r="F22" s="129">
        <f>F23+F24+F25</f>
        <v>4831</v>
      </c>
      <c r="G22" s="15">
        <f t="shared" si="0"/>
        <v>123.4918200408998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3912</v>
      </c>
      <c r="D24" s="97">
        <v>3912</v>
      </c>
      <c r="E24" s="97"/>
      <c r="F24" s="97">
        <v>4801</v>
      </c>
      <c r="G24" s="15">
        <f t="shared" si="0"/>
        <v>122.72494887525562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/>
      <c r="D25" s="97"/>
      <c r="E25" s="97"/>
      <c r="F25" s="97">
        <v>30</v>
      </c>
      <c r="G25" s="15" t="e">
        <f t="shared" si="0"/>
        <v>#DIV/0!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21900</v>
      </c>
      <c r="D26" s="93">
        <v>21900</v>
      </c>
      <c r="E26" s="93"/>
      <c r="F26" s="93">
        <v>23656</v>
      </c>
      <c r="G26" s="15">
        <f t="shared" si="0"/>
        <v>108.01826484018264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33">
        <v>30</v>
      </c>
      <c r="D27" s="133">
        <v>30</v>
      </c>
      <c r="E27" s="133"/>
      <c r="F27" s="133">
        <v>394</v>
      </c>
      <c r="G27" s="15">
        <f t="shared" si="0"/>
        <v>1313.3333333333333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4">
        <f>C8+C9+C14+C21+C26+C27</f>
        <v>378476</v>
      </c>
      <c r="D28" s="134">
        <f>D8+D9+D14+D21+D26+D27</f>
        <v>378476</v>
      </c>
      <c r="E28" s="134">
        <f>E8+E9+E14+E21+E26+E27</f>
        <v>289811.20000000001</v>
      </c>
      <c r="F28" s="134">
        <f>F8+F9+F14+F21+F26+F27</f>
        <v>383311</v>
      </c>
      <c r="G28" s="15">
        <f t="shared" si="0"/>
        <v>101.27749183567782</v>
      </c>
      <c r="H28" s="15">
        <f t="shared" si="1"/>
        <v>132.26231422388094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1926</v>
      </c>
      <c r="D29" s="93">
        <v>1926</v>
      </c>
      <c r="E29" s="93"/>
      <c r="F29" s="93">
        <v>1899</v>
      </c>
      <c r="G29" s="15">
        <f t="shared" si="0"/>
        <v>98.598130841121502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5">
        <f>C31+C32+C33+C34</f>
        <v>14556</v>
      </c>
      <c r="D30" s="135">
        <f>D31+D32+D33+D34</f>
        <v>14556</v>
      </c>
      <c r="E30" s="135">
        <f>E31+E32+E33+E34</f>
        <v>0</v>
      </c>
      <c r="F30" s="135">
        <f>F31+F32+F33+F34</f>
        <v>13740</v>
      </c>
      <c r="G30" s="15">
        <f t="shared" si="0"/>
        <v>94.394064303380048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113</v>
      </c>
      <c r="C31" s="129">
        <v>12160</v>
      </c>
      <c r="D31" s="129">
        <v>12160</v>
      </c>
      <c r="E31" s="129"/>
      <c r="F31" s="129">
        <v>11510</v>
      </c>
      <c r="G31" s="15">
        <f t="shared" si="0"/>
        <v>94.654605263157904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6">
        <v>1929</v>
      </c>
      <c r="D32" s="136">
        <v>1929</v>
      </c>
      <c r="E32" s="136"/>
      <c r="F32" s="136">
        <v>1649</v>
      </c>
      <c r="G32" s="72">
        <f t="shared" si="0"/>
        <v>85.484707102125455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6">
        <v>18</v>
      </c>
      <c r="D33" s="136">
        <v>18</v>
      </c>
      <c r="E33" s="136"/>
      <c r="F33" s="136">
        <v>339</v>
      </c>
      <c r="G33" s="72">
        <f t="shared" si="0"/>
        <v>1883.3333333333333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6">
        <v>449</v>
      </c>
      <c r="D34" s="136">
        <v>449</v>
      </c>
      <c r="E34" s="136"/>
      <c r="F34" s="136">
        <v>242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112</v>
      </c>
      <c r="C35" s="93"/>
      <c r="D35" s="93">
        <v>129</v>
      </c>
      <c r="E35" s="93"/>
      <c r="F35" s="93">
        <v>319</v>
      </c>
      <c r="G35" s="72">
        <f t="shared" si="0"/>
        <v>247.28682170542635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4442</v>
      </c>
      <c r="D36" s="93">
        <v>4442</v>
      </c>
      <c r="E36" s="93"/>
      <c r="F36" s="93">
        <v>4143</v>
      </c>
      <c r="G36" s="15">
        <f t="shared" si="0"/>
        <v>93.268797838811352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1252</v>
      </c>
      <c r="D37" s="93">
        <v>3570</v>
      </c>
      <c r="E37" s="93"/>
      <c r="F37" s="93">
        <v>6119</v>
      </c>
      <c r="G37" s="15">
        <f t="shared" si="0"/>
        <v>171.40056022408962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7">
        <f>C29+C30+C35+C36+C37</f>
        <v>22176</v>
      </c>
      <c r="D38" s="137">
        <f>D29+D30+D35+D36+D37</f>
        <v>24623</v>
      </c>
      <c r="E38" s="137">
        <f>E29+E30+E35+E36+E37</f>
        <v>0</v>
      </c>
      <c r="F38" s="137">
        <f>F29+F30+F35+F36+F37</f>
        <v>26220</v>
      </c>
      <c r="G38" s="15">
        <f t="shared" si="0"/>
        <v>106.48580595378306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7"/>
      <c r="D39" s="137"/>
      <c r="E39" s="137"/>
      <c r="F39" s="137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5">
        <f>C28+C38+C39</f>
        <v>400652</v>
      </c>
      <c r="D40" s="125">
        <f>D28+D38+D39</f>
        <v>403099</v>
      </c>
      <c r="E40" s="125">
        <f>E28+E38+E39</f>
        <v>289811.20000000001</v>
      </c>
      <c r="F40" s="125">
        <f>F28+F38+F39</f>
        <v>409531</v>
      </c>
      <c r="G40" s="123">
        <f t="shared" si="0"/>
        <v>101.59563779617413</v>
      </c>
      <c r="H40" s="123">
        <f t="shared" si="1"/>
        <v>141.30958361857651</v>
      </c>
      <c r="I40" s="120"/>
    </row>
    <row r="41" spans="1:20" s="119" customFormat="1" ht="15" x14ac:dyDescent="0.25">
      <c r="A41" s="16"/>
      <c r="B41" s="33" t="s">
        <v>26</v>
      </c>
      <c r="C41" s="138">
        <f>C42+C43+C44+C45+C46+C47+C48</f>
        <v>580578</v>
      </c>
      <c r="D41" s="138">
        <f>D42+D43+D44+D45+D46+D47+D48</f>
        <v>734735</v>
      </c>
      <c r="E41" s="138">
        <f>E42+E43+E44+E45+E46+E47+E48</f>
        <v>454103</v>
      </c>
      <c r="F41" s="138">
        <f>F42+F43+F44+F45+F46+F47+F48</f>
        <v>734074</v>
      </c>
      <c r="G41" s="123">
        <f t="shared" si="0"/>
        <v>99.910035591063433</v>
      </c>
      <c r="H41" s="123">
        <f t="shared" si="1"/>
        <v>161.65363364699198</v>
      </c>
      <c r="I41" s="120"/>
    </row>
    <row r="42" spans="1:20" ht="15" customHeight="1" x14ac:dyDescent="0.25">
      <c r="A42" s="16"/>
      <c r="B42" s="17" t="s">
        <v>44</v>
      </c>
      <c r="C42" s="139">
        <v>28755</v>
      </c>
      <c r="D42" s="139">
        <v>28755</v>
      </c>
      <c r="E42" s="97"/>
      <c r="F42" s="97">
        <v>28755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9">
        <v>367472</v>
      </c>
      <c r="D43" s="139">
        <v>367909</v>
      </c>
      <c r="E43" s="97">
        <v>226916</v>
      </c>
      <c r="F43" s="97">
        <v>367909</v>
      </c>
      <c r="G43" s="15">
        <f>F43/D43*100</f>
        <v>100</v>
      </c>
      <c r="H43" s="41">
        <f t="shared" si="1"/>
        <v>162.13444622679759</v>
      </c>
      <c r="I43" s="120"/>
    </row>
    <row r="44" spans="1:20" ht="16.5" customHeight="1" x14ac:dyDescent="0.25">
      <c r="A44" s="16"/>
      <c r="B44" s="17" t="s">
        <v>34</v>
      </c>
      <c r="C44" s="139">
        <v>117252</v>
      </c>
      <c r="D44" s="139">
        <v>240976</v>
      </c>
      <c r="E44" s="97">
        <v>128300</v>
      </c>
      <c r="F44" s="97">
        <v>240954</v>
      </c>
      <c r="G44" s="15">
        <f>F44/D44*100</f>
        <v>99.990870460128818</v>
      </c>
      <c r="H44" s="41">
        <f t="shared" si="1"/>
        <v>187.80514419329697</v>
      </c>
      <c r="I44" s="120"/>
    </row>
    <row r="45" spans="1:20" ht="15.6" customHeight="1" x14ac:dyDescent="0.25">
      <c r="A45" s="16"/>
      <c r="B45" s="17" t="s">
        <v>38</v>
      </c>
      <c r="C45" s="139">
        <v>67099</v>
      </c>
      <c r="D45" s="139">
        <v>96974</v>
      </c>
      <c r="E45" s="97">
        <v>97974</v>
      </c>
      <c r="F45" s="97">
        <v>96156</v>
      </c>
      <c r="G45" s="15">
        <f>F45/D45*100</f>
        <v>99.156474931424924</v>
      </c>
      <c r="H45" s="41">
        <f t="shared" si="1"/>
        <v>98.144405658644132</v>
      </c>
      <c r="I45" s="120"/>
    </row>
    <row r="46" spans="1:20" ht="32.25" customHeight="1" x14ac:dyDescent="0.25">
      <c r="A46" s="16"/>
      <c r="B46" s="17" t="s">
        <v>54</v>
      </c>
      <c r="C46" s="139">
        <v>0</v>
      </c>
      <c r="D46" s="139">
        <v>-612</v>
      </c>
      <c r="E46" s="97">
        <v>0</v>
      </c>
      <c r="F46" s="97">
        <v>-612</v>
      </c>
      <c r="G46" s="15">
        <f>F46/D46*100</f>
        <v>100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9">
        <v>0</v>
      </c>
      <c r="D47" s="139">
        <v>733</v>
      </c>
      <c r="E47" s="97">
        <v>0</v>
      </c>
      <c r="F47" s="97">
        <v>733</v>
      </c>
      <c r="G47" s="15">
        <f>F47/D47*100</f>
        <v>100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9"/>
      <c r="D48" s="139"/>
      <c r="E48" s="97">
        <v>913</v>
      </c>
      <c r="F48" s="97">
        <v>179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5">
        <f t="shared" ref="C49:H49" si="2">C40+C41</f>
        <v>981230</v>
      </c>
      <c r="D49" s="125">
        <f t="shared" si="2"/>
        <v>1137834</v>
      </c>
      <c r="E49" s="125">
        <f t="shared" si="2"/>
        <v>743914.2</v>
      </c>
      <c r="F49" s="125">
        <f t="shared" si="2"/>
        <v>1143605</v>
      </c>
      <c r="G49" s="123">
        <f>F49/D49*100</f>
        <v>100.50719173447094</v>
      </c>
      <c r="H49" s="123">
        <f t="shared" si="2"/>
        <v>302.96321726556846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-25140</v>
      </c>
      <c r="E50" s="93">
        <f>E49-E64</f>
        <v>743914.2</v>
      </c>
      <c r="F50" s="93">
        <f>F49-F64</f>
        <v>29184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65737</v>
      </c>
      <c r="D52" s="97">
        <v>95281</v>
      </c>
      <c r="E52" s="97"/>
      <c r="F52" s="97">
        <v>92994</v>
      </c>
      <c r="G52" s="15">
        <f t="shared" si="0"/>
        <v>97.599731321039869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2404</v>
      </c>
      <c r="D53" s="97">
        <v>2404</v>
      </c>
      <c r="E53" s="97"/>
      <c r="F53" s="97">
        <v>2404</v>
      </c>
      <c r="G53" s="15">
        <f t="shared" si="0"/>
        <v>100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9">
        <v>2681</v>
      </c>
      <c r="D54" s="139">
        <v>2984</v>
      </c>
      <c r="E54" s="97"/>
      <c r="F54" s="139">
        <v>2984</v>
      </c>
      <c r="G54" s="15">
        <f t="shared" si="0"/>
        <v>100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9">
        <v>23559</v>
      </c>
      <c r="D55" s="139">
        <v>35217</v>
      </c>
      <c r="E55" s="97"/>
      <c r="F55" s="139">
        <v>34145</v>
      </c>
      <c r="G55" s="15">
        <f t="shared" si="0"/>
        <v>96.956015560666714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9">
        <v>15135</v>
      </c>
      <c r="D56" s="139">
        <v>31199</v>
      </c>
      <c r="E56" s="97"/>
      <c r="F56" s="139">
        <v>31199</v>
      </c>
      <c r="G56" s="15">
        <f t="shared" si="0"/>
        <v>100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9">
        <v>2629</v>
      </c>
      <c r="D57" s="139">
        <v>3969</v>
      </c>
      <c r="E57" s="97"/>
      <c r="F57" s="139">
        <v>2902</v>
      </c>
      <c r="G57" s="15">
        <f t="shared" si="0"/>
        <v>73.116654069035022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9">
        <v>726259</v>
      </c>
      <c r="D58" s="139">
        <v>811223</v>
      </c>
      <c r="E58" s="97"/>
      <c r="F58" s="139">
        <v>776628</v>
      </c>
      <c r="G58" s="15">
        <f t="shared" si="0"/>
        <v>95.735451287747026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9">
        <v>105159</v>
      </c>
      <c r="D59" s="139">
        <v>119453</v>
      </c>
      <c r="E59" s="97"/>
      <c r="F59" s="139">
        <v>117054</v>
      </c>
      <c r="G59" s="15">
        <f t="shared" si="0"/>
        <v>97.99167873556965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9">
        <v>844</v>
      </c>
      <c r="D60" s="139">
        <v>844</v>
      </c>
      <c r="E60" s="97"/>
      <c r="F60" s="139">
        <v>844</v>
      </c>
      <c r="G60" s="15">
        <f t="shared" si="0"/>
        <v>100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9">
        <v>22599</v>
      </c>
      <c r="D61" s="139">
        <v>30151</v>
      </c>
      <c r="E61" s="97"/>
      <c r="F61" s="139">
        <v>23174</v>
      </c>
      <c r="G61" s="15">
        <f t="shared" si="0"/>
        <v>76.85980564492057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9">
        <v>1050</v>
      </c>
      <c r="D62" s="139">
        <v>1100</v>
      </c>
      <c r="E62" s="140"/>
      <c r="F62" s="139">
        <v>944</v>
      </c>
      <c r="G62" s="15">
        <f t="shared" si="0"/>
        <v>85.818181818181813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41">
        <v>13174</v>
      </c>
      <c r="D63" s="141">
        <v>29149</v>
      </c>
      <c r="E63" s="140"/>
      <c r="F63" s="141">
        <v>29149</v>
      </c>
      <c r="G63" s="15">
        <f t="shared" si="0"/>
        <v>100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7" t="s">
        <v>33</v>
      </c>
      <c r="C64" s="142">
        <f>C52+C54+C55+C56+C58+C59+C60+C61+C62+C53+C57+C63</f>
        <v>981230</v>
      </c>
      <c r="D64" s="142">
        <f>D52+D54+D55+D56+D58+D59+D60+D61+D62+D53+D57+D63</f>
        <v>1162974</v>
      </c>
      <c r="E64" s="142">
        <f>E52+E54+E55+E56+E58+E59+E60+E61+E62+E53+E57+E63</f>
        <v>0</v>
      </c>
      <c r="F64" s="142">
        <f>F52+F54+F55+F56+F58+F59+F60+F61+F62+F53+F57+F63</f>
        <v>1114421</v>
      </c>
      <c r="G64" s="123">
        <f t="shared" si="0"/>
        <v>95.825100131215308</v>
      </c>
      <c r="H64" s="126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43">
        <f>C49-C64</f>
        <v>0</v>
      </c>
      <c r="D65" s="143">
        <f>D49-D64</f>
        <v>-25140</v>
      </c>
      <c r="E65" s="143">
        <f>E49-E64</f>
        <v>743914.2</v>
      </c>
      <c r="F65" s="143">
        <f>F49-F64</f>
        <v>29184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31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view="pageBreakPreview" topLeftCell="A4" zoomScale="60" workbookViewId="0">
      <selection activeCell="A4"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  <col min="9" max="9" width="9.140625" style="119"/>
  </cols>
  <sheetData>
    <row r="2" spans="1:9" x14ac:dyDescent="0.2">
      <c r="A2" s="159" t="s">
        <v>99</v>
      </c>
      <c r="B2" s="160"/>
      <c r="C2" s="160"/>
      <c r="D2" s="160"/>
      <c r="E2" s="160"/>
      <c r="F2" s="160"/>
      <c r="G2" s="160"/>
      <c r="H2" s="160"/>
    </row>
    <row r="3" spans="1:9" x14ac:dyDescent="0.2">
      <c r="A3" s="161" t="s">
        <v>114</v>
      </c>
      <c r="B3" s="162"/>
      <c r="C3" s="162"/>
      <c r="D3" s="162"/>
      <c r="E3" s="162"/>
      <c r="F3" s="162"/>
      <c r="G3" s="162"/>
      <c r="H3" s="162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73" t="s">
        <v>0</v>
      </c>
      <c r="B5" s="163" t="s">
        <v>1</v>
      </c>
      <c r="C5" s="163" t="s">
        <v>110</v>
      </c>
      <c r="D5" s="163" t="s">
        <v>107</v>
      </c>
      <c r="E5" s="163" t="s">
        <v>91</v>
      </c>
      <c r="F5" s="163" t="s">
        <v>116</v>
      </c>
      <c r="G5" s="170" t="s">
        <v>96</v>
      </c>
      <c r="H5" s="7"/>
    </row>
    <row r="6" spans="1:9" x14ac:dyDescent="0.2">
      <c r="A6" s="174"/>
      <c r="B6" s="176"/>
      <c r="C6" s="164"/>
      <c r="D6" s="164"/>
      <c r="E6" s="164"/>
      <c r="F6" s="164"/>
      <c r="G6" s="171"/>
      <c r="H6" s="163" t="s">
        <v>64</v>
      </c>
    </row>
    <row r="7" spans="1:9" ht="13.5" thickBot="1" x14ac:dyDescent="0.25">
      <c r="A7" s="175"/>
      <c r="B7" s="177"/>
      <c r="C7" s="165"/>
      <c r="D7" s="165"/>
      <c r="E7" s="165"/>
      <c r="F7" s="165"/>
      <c r="G7" s="172"/>
      <c r="H7" s="165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120"/>
    </row>
    <row r="9" spans="1:9" ht="14.25" x14ac:dyDescent="0.2">
      <c r="A9" s="13">
        <v>1</v>
      </c>
      <c r="B9" s="14" t="s">
        <v>4</v>
      </c>
      <c r="C9" s="99">
        <v>49540</v>
      </c>
      <c r="D9" s="93">
        <v>49540</v>
      </c>
      <c r="E9" s="99"/>
      <c r="F9" s="15">
        <v>49426</v>
      </c>
      <c r="G9" s="15">
        <f>F9/D9*100</f>
        <v>99.769882922890602</v>
      </c>
      <c r="H9" s="41" t="e">
        <f>F9/E9*100</f>
        <v>#DIV/0!</v>
      </c>
      <c r="I9" s="121"/>
    </row>
    <row r="10" spans="1:9" ht="14.25" x14ac:dyDescent="0.2">
      <c r="A10" s="13">
        <v>2</v>
      </c>
      <c r="B10" s="14" t="s">
        <v>5</v>
      </c>
      <c r="C10" s="15">
        <f>C11+C12+C13+C14</f>
        <v>61</v>
      </c>
      <c r="D10" s="15">
        <f>D11+D12+D13+D14</f>
        <v>61</v>
      </c>
      <c r="E10" s="15">
        <f>E11+E12+E13+E14</f>
        <v>0</v>
      </c>
      <c r="F10" s="15">
        <f>F11+F12+F13+F14</f>
        <v>130</v>
      </c>
      <c r="G10" s="15">
        <f t="shared" ref="G10:G61" si="0">F10/D10*100</f>
        <v>213.11475409836066</v>
      </c>
      <c r="H10" s="41" t="e">
        <f t="shared" ref="H10:H61" si="1">F10/E10*100</f>
        <v>#DIV/0!</v>
      </c>
      <c r="I10" s="120"/>
    </row>
    <row r="11" spans="1:9" ht="15" x14ac:dyDescent="0.25">
      <c r="A11" s="16"/>
      <c r="B11" s="17" t="s">
        <v>6</v>
      </c>
      <c r="C11" s="18">
        <v>61</v>
      </c>
      <c r="D11" s="18">
        <v>61</v>
      </c>
      <c r="E11" s="18"/>
      <c r="F11" s="18">
        <v>130</v>
      </c>
      <c r="G11" s="15">
        <f t="shared" si="0"/>
        <v>213.11475409836066</v>
      </c>
      <c r="H11" s="41"/>
      <c r="I11" s="120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120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120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120"/>
    </row>
    <row r="15" spans="1:9" ht="14.25" x14ac:dyDescent="0.2">
      <c r="A15" s="13">
        <v>3</v>
      </c>
      <c r="B15" s="14" t="s">
        <v>8</v>
      </c>
      <c r="C15" s="93">
        <f>C16+C17+C18</f>
        <v>51174</v>
      </c>
      <c r="D15" s="93">
        <f>D16+D17+D18</f>
        <v>52731</v>
      </c>
      <c r="E15" s="93">
        <f>E16+E17+E18</f>
        <v>0</v>
      </c>
      <c r="F15" s="93">
        <f>F16+F17+F18</f>
        <v>54841</v>
      </c>
      <c r="G15" s="15">
        <f t="shared" si="0"/>
        <v>104.00144127742695</v>
      </c>
      <c r="H15" s="41" t="e">
        <f t="shared" si="1"/>
        <v>#DIV/0!</v>
      </c>
      <c r="I15" s="120"/>
    </row>
    <row r="16" spans="1:9" ht="15" x14ac:dyDescent="0.25">
      <c r="A16" s="20"/>
      <c r="B16" s="17" t="s">
        <v>9</v>
      </c>
      <c r="C16" s="18">
        <v>7393</v>
      </c>
      <c r="D16" s="18">
        <v>8950</v>
      </c>
      <c r="E16" s="18"/>
      <c r="F16" s="18">
        <v>9961</v>
      </c>
      <c r="G16" s="15">
        <f t="shared" si="0"/>
        <v>111.29608938547486</v>
      </c>
      <c r="H16" s="41" t="e">
        <f t="shared" si="1"/>
        <v>#DIV/0!</v>
      </c>
      <c r="I16" s="120"/>
    </row>
    <row r="17" spans="1:22" ht="15" x14ac:dyDescent="0.25">
      <c r="A17" s="20"/>
      <c r="B17" s="17" t="s">
        <v>80</v>
      </c>
      <c r="C17" s="18">
        <v>56</v>
      </c>
      <c r="D17" s="18">
        <v>56</v>
      </c>
      <c r="E17" s="18"/>
      <c r="F17" s="18">
        <v>108</v>
      </c>
      <c r="G17" s="15">
        <f t="shared" si="0"/>
        <v>192.85714285714286</v>
      </c>
      <c r="H17" s="41" t="e">
        <f t="shared" si="1"/>
        <v>#DIV/0!</v>
      </c>
      <c r="I17" s="120"/>
    </row>
    <row r="18" spans="1:22" s="46" customFormat="1" ht="15" x14ac:dyDescent="0.25">
      <c r="A18" s="20"/>
      <c r="B18" s="17" t="s">
        <v>13</v>
      </c>
      <c r="C18" s="97">
        <v>43725</v>
      </c>
      <c r="D18" s="97">
        <v>43725</v>
      </c>
      <c r="E18" s="97"/>
      <c r="F18" s="97">
        <v>44772</v>
      </c>
      <c r="G18" s="15">
        <f t="shared" si="0"/>
        <v>102.39451114922812</v>
      </c>
      <c r="H18" s="62" t="e">
        <f t="shared" si="1"/>
        <v>#DIV/0!</v>
      </c>
      <c r="I18" s="120"/>
    </row>
    <row r="19" spans="1:22" s="46" customFormat="1" ht="14.25" x14ac:dyDescent="0.2">
      <c r="A19" s="64">
        <v>4</v>
      </c>
      <c r="B19" s="14" t="s">
        <v>65</v>
      </c>
      <c r="C19" s="96">
        <f>C20</f>
        <v>0</v>
      </c>
      <c r="D19" s="96">
        <f>D20</f>
        <v>0</v>
      </c>
      <c r="E19" s="96">
        <f>E20</f>
        <v>0</v>
      </c>
      <c r="F19" s="130">
        <f>F20</f>
        <v>0</v>
      </c>
      <c r="G19" s="15"/>
      <c r="H19" s="62" t="e">
        <f>F19/E19*100</f>
        <v>#DIV/0!</v>
      </c>
      <c r="I19" s="120"/>
    </row>
    <row r="20" spans="1:22" s="46" customFormat="1" ht="15" x14ac:dyDescent="0.25">
      <c r="A20" s="42"/>
      <c r="B20" s="27" t="s">
        <v>14</v>
      </c>
      <c r="C20" s="28">
        <f>C21+C22+C23</f>
        <v>0</v>
      </c>
      <c r="D20" s="28">
        <f>D21+D22+D23</f>
        <v>0</v>
      </c>
      <c r="E20" s="28">
        <f>E21+E22+E23</f>
        <v>0</v>
      </c>
      <c r="F20" s="129"/>
      <c r="G20" s="15"/>
      <c r="H20" s="62" t="e">
        <f>F20/E20*100</f>
        <v>#DIV/0!</v>
      </c>
      <c r="I20" s="120"/>
    </row>
    <row r="21" spans="1:22" s="46" customFormat="1" ht="15" x14ac:dyDescent="0.25">
      <c r="A21" s="32"/>
      <c r="B21" s="29" t="s">
        <v>15</v>
      </c>
      <c r="C21" s="18"/>
      <c r="D21" s="18"/>
      <c r="E21" s="18"/>
      <c r="F21" s="97"/>
      <c r="G21" s="15"/>
      <c r="H21" s="41" t="e">
        <f>F21/E21*100</f>
        <v>#DIV/0!</v>
      </c>
      <c r="I21" s="12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46" customFormat="1" ht="15" x14ac:dyDescent="0.25">
      <c r="A22" s="32"/>
      <c r="B22" s="30" t="s">
        <v>16</v>
      </c>
      <c r="C22" s="18"/>
      <c r="D22" s="18"/>
      <c r="E22" s="18"/>
      <c r="F22" s="18"/>
      <c r="G22" s="15"/>
      <c r="H22" s="41" t="e">
        <f t="shared" si="1"/>
        <v>#DIV/0!</v>
      </c>
      <c r="I22" s="12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46" customFormat="1" ht="30" x14ac:dyDescent="0.25">
      <c r="A23" s="32"/>
      <c r="B23" s="30" t="s">
        <v>60</v>
      </c>
      <c r="C23" s="18"/>
      <c r="D23" s="18"/>
      <c r="E23" s="18"/>
      <c r="F23" s="18"/>
      <c r="G23" s="15"/>
      <c r="H23" s="15" t="e">
        <f t="shared" si="1"/>
        <v>#DIV/0!</v>
      </c>
      <c r="I23" s="12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09" customFormat="1" ht="14.25" x14ac:dyDescent="0.2">
      <c r="A24" s="13">
        <v>5</v>
      </c>
      <c r="B24" s="14" t="s">
        <v>67</v>
      </c>
      <c r="C24" s="93"/>
      <c r="D24" s="93"/>
      <c r="E24" s="15"/>
      <c r="F24" s="15"/>
      <c r="G24" s="15"/>
      <c r="H24" s="15" t="e">
        <f t="shared" si="1"/>
        <v>#DIV/0!</v>
      </c>
      <c r="I24" s="120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s="46" customFormat="1" ht="15" customHeight="1" x14ac:dyDescent="0.2">
      <c r="A25" s="94">
        <v>6</v>
      </c>
      <c r="B25" s="14" t="s">
        <v>79</v>
      </c>
      <c r="C25" s="95"/>
      <c r="D25" s="95"/>
      <c r="E25" s="95"/>
      <c r="F25" s="95"/>
      <c r="G25" s="15"/>
      <c r="H25" s="41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10" customFormat="1" ht="15" x14ac:dyDescent="0.25">
      <c r="A26" s="51"/>
      <c r="B26" s="52" t="s">
        <v>52</v>
      </c>
      <c r="C26" s="98">
        <f>C9+C10+C15+C19+C24+C25</f>
        <v>100775</v>
      </c>
      <c r="D26" s="98">
        <f>D9+D10+D15+D19+D24+D25</f>
        <v>102332</v>
      </c>
      <c r="E26" s="98">
        <f>E9+E10+E15+E19+E24+E25</f>
        <v>0</v>
      </c>
      <c r="F26" s="98">
        <f>F9+F10+F15+F19+F24+F25</f>
        <v>104397</v>
      </c>
      <c r="G26" s="15">
        <f t="shared" si="0"/>
        <v>102.01794160184498</v>
      </c>
      <c r="H26" s="15" t="e">
        <f t="shared" si="1"/>
        <v>#DIV/0!</v>
      </c>
      <c r="I26" s="120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s="46" customFormat="1" ht="28.5" x14ac:dyDescent="0.2">
      <c r="A27" s="64"/>
      <c r="B27" s="14" t="s">
        <v>40</v>
      </c>
      <c r="C27" s="99"/>
      <c r="D27" s="99"/>
      <c r="E27" s="99"/>
      <c r="F27" s="99"/>
      <c r="G27" s="15"/>
      <c r="H27" s="15" t="e">
        <f t="shared" si="1"/>
        <v>#DIV/0!</v>
      </c>
      <c r="I27" s="120"/>
    </row>
    <row r="28" spans="1:22" s="46" customFormat="1" ht="28.5" x14ac:dyDescent="0.2">
      <c r="A28" s="65">
        <v>7</v>
      </c>
      <c r="B28" s="25" t="s">
        <v>66</v>
      </c>
      <c r="C28" s="100">
        <f>C29+C30+C31</f>
        <v>2400</v>
      </c>
      <c r="D28" s="100">
        <f>D29+D30+D31</f>
        <v>2400</v>
      </c>
      <c r="E28" s="100">
        <f>E29+E30+E31</f>
        <v>0</v>
      </c>
      <c r="F28" s="100">
        <f>F29+F30+F31</f>
        <v>2751</v>
      </c>
      <c r="G28" s="15">
        <f t="shared" si="0"/>
        <v>114.625</v>
      </c>
      <c r="H28" s="15" t="e">
        <f t="shared" si="1"/>
        <v>#DIV/0!</v>
      </c>
      <c r="I28" s="12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46" customFormat="1" ht="15" x14ac:dyDescent="0.25">
      <c r="A29" s="31"/>
      <c r="B29" s="27" t="s">
        <v>113</v>
      </c>
      <c r="C29" s="101">
        <v>2400</v>
      </c>
      <c r="D29" s="101">
        <v>2400</v>
      </c>
      <c r="E29" s="101"/>
      <c r="F29" s="101">
        <v>2751</v>
      </c>
      <c r="G29" s="15">
        <f t="shared" si="0"/>
        <v>114.625</v>
      </c>
      <c r="H29" s="15" t="e">
        <f t="shared" si="1"/>
        <v>#DIV/0!</v>
      </c>
      <c r="I29" s="12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x14ac:dyDescent="0.25">
      <c r="A30" s="32"/>
      <c r="B30" s="70" t="s">
        <v>22</v>
      </c>
      <c r="C30" s="102"/>
      <c r="D30" s="102"/>
      <c r="E30" s="102"/>
      <c r="F30" s="102"/>
      <c r="G30" s="72" t="e">
        <f t="shared" si="0"/>
        <v>#DIV/0!</v>
      </c>
      <c r="H30" s="15" t="e">
        <f t="shared" si="1"/>
        <v>#DIV/0!</v>
      </c>
      <c r="I30" s="120"/>
    </row>
    <row r="31" spans="1:22" ht="15" x14ac:dyDescent="0.25">
      <c r="A31" s="32"/>
      <c r="B31" s="30" t="s">
        <v>81</v>
      </c>
      <c r="C31" s="102"/>
      <c r="D31" s="102"/>
      <c r="E31" s="102"/>
      <c r="F31" s="102"/>
      <c r="G31" s="72"/>
      <c r="H31" s="15" t="e">
        <f t="shared" si="1"/>
        <v>#DIV/0!</v>
      </c>
      <c r="I31" s="120"/>
    </row>
    <row r="32" spans="1:22" ht="28.5" x14ac:dyDescent="0.2">
      <c r="A32" s="13">
        <v>8</v>
      </c>
      <c r="B32" s="14" t="s">
        <v>112</v>
      </c>
      <c r="C32" s="99"/>
      <c r="D32" s="99"/>
      <c r="E32" s="99"/>
      <c r="F32" s="99">
        <v>20</v>
      </c>
      <c r="G32" s="72"/>
      <c r="H32" s="15" t="e">
        <f t="shared" si="1"/>
        <v>#DIV/0!</v>
      </c>
      <c r="I32" s="120"/>
    </row>
    <row r="33" spans="1:9" ht="14.25" x14ac:dyDescent="0.2">
      <c r="A33" s="13">
        <v>9</v>
      </c>
      <c r="B33" s="14" t="s">
        <v>24</v>
      </c>
      <c r="C33" s="99">
        <v>100</v>
      </c>
      <c r="D33" s="99">
        <v>100</v>
      </c>
      <c r="E33" s="99"/>
      <c r="F33" s="99">
        <v>48</v>
      </c>
      <c r="G33" s="15">
        <f t="shared" si="0"/>
        <v>48</v>
      </c>
      <c r="H33" s="15" t="e">
        <f t="shared" si="1"/>
        <v>#DIV/0!</v>
      </c>
      <c r="I33" s="120"/>
    </row>
    <row r="34" spans="1:9" ht="28.5" x14ac:dyDescent="0.2">
      <c r="A34" s="13">
        <v>10</v>
      </c>
      <c r="B34" s="14" t="s">
        <v>95</v>
      </c>
      <c r="C34" s="99">
        <v>750</v>
      </c>
      <c r="D34" s="99">
        <v>750</v>
      </c>
      <c r="E34" s="99"/>
      <c r="F34" s="99">
        <v>749</v>
      </c>
      <c r="G34" s="15">
        <f t="shared" si="0"/>
        <v>99.866666666666674</v>
      </c>
      <c r="H34" s="15" t="e">
        <f t="shared" si="1"/>
        <v>#DIV/0!</v>
      </c>
      <c r="I34" s="120"/>
    </row>
    <row r="35" spans="1:9" s="55" customFormat="1" ht="15" x14ac:dyDescent="0.25">
      <c r="A35" s="56"/>
      <c r="B35" s="57" t="s">
        <v>53</v>
      </c>
      <c r="C35" s="103">
        <f>C27+C28+C32+C33+C34</f>
        <v>3250</v>
      </c>
      <c r="D35" s="103">
        <f>D27+D28+D32+D33+D34</f>
        <v>3250</v>
      </c>
      <c r="E35" s="103">
        <f>E27+E28+E32+E33+E34</f>
        <v>0</v>
      </c>
      <c r="F35" s="103">
        <f>F27+F28+F32+F33+F34</f>
        <v>3568</v>
      </c>
      <c r="G35" s="15">
        <f t="shared" si="0"/>
        <v>109.78461538461539</v>
      </c>
      <c r="H35" s="15" t="e">
        <f>F35/E35*100</f>
        <v>#DIV/0!</v>
      </c>
      <c r="I35" s="120"/>
    </row>
    <row r="36" spans="1:9" s="55" customFormat="1" ht="30" x14ac:dyDescent="0.25">
      <c r="A36" s="56"/>
      <c r="B36" s="57" t="s">
        <v>54</v>
      </c>
      <c r="C36" s="103"/>
      <c r="D36" s="103"/>
      <c r="E36" s="103"/>
      <c r="F36" s="103"/>
      <c r="G36" s="15" t="e">
        <f t="shared" si="0"/>
        <v>#DIV/0!</v>
      </c>
      <c r="H36" s="15" t="e">
        <f t="shared" si="1"/>
        <v>#DIV/0!</v>
      </c>
      <c r="I36" s="120"/>
    </row>
    <row r="37" spans="1:9" s="119" customFormat="1" ht="15" x14ac:dyDescent="0.25">
      <c r="A37" s="16"/>
      <c r="B37" s="33" t="s">
        <v>25</v>
      </c>
      <c r="C37" s="122">
        <f>C26+C35+C36</f>
        <v>104025</v>
      </c>
      <c r="D37" s="122">
        <f>D26+D35+D36</f>
        <v>105582</v>
      </c>
      <c r="E37" s="122">
        <f>E26+E35+E36</f>
        <v>0</v>
      </c>
      <c r="F37" s="122">
        <f>F26+F35+F36</f>
        <v>107965</v>
      </c>
      <c r="G37" s="123">
        <f t="shared" si="0"/>
        <v>102.25701350609005</v>
      </c>
      <c r="H37" s="123" t="e">
        <f t="shared" si="1"/>
        <v>#DIV/0!</v>
      </c>
      <c r="I37" s="121"/>
    </row>
    <row r="38" spans="1:9" s="119" customFormat="1" ht="15" x14ac:dyDescent="0.25">
      <c r="A38" s="16"/>
      <c r="B38" s="33" t="s">
        <v>26</v>
      </c>
      <c r="C38" s="124">
        <f>C40+C41+C42+C43+C44+C45+C39</f>
        <v>1820</v>
      </c>
      <c r="D38" s="124">
        <f>D40+D41+D42+D43+D44+D45+D39</f>
        <v>3546</v>
      </c>
      <c r="E38" s="124" t="e">
        <f>E40+#REF!+E41+E42+E43+E44+E45+E39</f>
        <v>#REF!</v>
      </c>
      <c r="F38" s="124">
        <f>F40+F41+F42+F43+F44+F45+F39</f>
        <v>3546</v>
      </c>
      <c r="G38" s="123">
        <f t="shared" si="0"/>
        <v>100</v>
      </c>
      <c r="H38" s="123" t="e">
        <f t="shared" si="1"/>
        <v>#REF!</v>
      </c>
      <c r="I38" s="120"/>
    </row>
    <row r="39" spans="1:9" ht="15" x14ac:dyDescent="0.25">
      <c r="A39" s="16"/>
      <c r="B39" s="17" t="s">
        <v>44</v>
      </c>
      <c r="C39" s="19">
        <v>1820</v>
      </c>
      <c r="D39" s="19">
        <v>1821</v>
      </c>
      <c r="E39" s="18"/>
      <c r="F39" s="18">
        <v>1821</v>
      </c>
      <c r="G39" s="15"/>
      <c r="H39" s="15"/>
      <c r="I39" s="120"/>
    </row>
    <row r="40" spans="1:9" ht="15" x14ac:dyDescent="0.25">
      <c r="A40" s="16"/>
      <c r="B40" s="17" t="s">
        <v>46</v>
      </c>
      <c r="C40" s="19"/>
      <c r="D40" s="19"/>
      <c r="E40" s="18"/>
      <c r="F40" s="18"/>
      <c r="G40" s="15" t="e">
        <f t="shared" si="0"/>
        <v>#DIV/0!</v>
      </c>
      <c r="H40" s="41" t="e">
        <f t="shared" si="1"/>
        <v>#DIV/0!</v>
      </c>
      <c r="I40" s="120"/>
    </row>
    <row r="41" spans="1:9" ht="15" x14ac:dyDescent="0.25">
      <c r="A41" s="16"/>
      <c r="B41" s="17" t="s">
        <v>34</v>
      </c>
      <c r="C41" s="19"/>
      <c r="D41" s="19">
        <v>1725</v>
      </c>
      <c r="E41" s="18"/>
      <c r="F41" s="18">
        <v>1725</v>
      </c>
      <c r="G41" s="15">
        <f t="shared" si="0"/>
        <v>100</v>
      </c>
      <c r="H41" s="41" t="e">
        <f t="shared" si="1"/>
        <v>#DIV/0!</v>
      </c>
      <c r="I41" s="120"/>
    </row>
    <row r="42" spans="1:9" ht="15" x14ac:dyDescent="0.25">
      <c r="A42" s="16"/>
      <c r="B42" s="17" t="s">
        <v>38</v>
      </c>
      <c r="C42" s="19"/>
      <c r="D42" s="19"/>
      <c r="E42" s="18"/>
      <c r="F42" s="18"/>
      <c r="G42" s="15" t="e">
        <f t="shared" si="0"/>
        <v>#DIV/0!</v>
      </c>
      <c r="H42" s="41" t="e">
        <f t="shared" si="1"/>
        <v>#DIV/0!</v>
      </c>
      <c r="I42" s="120"/>
    </row>
    <row r="43" spans="1:9" ht="30" x14ac:dyDescent="0.25">
      <c r="A43" s="16"/>
      <c r="B43" s="17" t="s">
        <v>54</v>
      </c>
      <c r="C43" s="19">
        <v>0</v>
      </c>
      <c r="D43" s="19">
        <v>0</v>
      </c>
      <c r="E43" s="18">
        <v>0</v>
      </c>
      <c r="F43" s="73"/>
      <c r="G43" s="15"/>
      <c r="H43" s="41"/>
      <c r="I43" s="120"/>
    </row>
    <row r="44" spans="1:9" ht="30" x14ac:dyDescent="0.25">
      <c r="A44" s="16"/>
      <c r="B44" s="17" t="s">
        <v>83</v>
      </c>
      <c r="C44" s="19">
        <v>0</v>
      </c>
      <c r="D44" s="19"/>
      <c r="E44" s="18">
        <v>0</v>
      </c>
      <c r="F44" s="73"/>
      <c r="G44" s="15"/>
      <c r="H44" s="41"/>
      <c r="I44" s="120"/>
    </row>
    <row r="45" spans="1:9" ht="30" x14ac:dyDescent="0.25">
      <c r="A45" s="16"/>
      <c r="B45" s="17" t="s">
        <v>82</v>
      </c>
      <c r="C45" s="19"/>
      <c r="D45" s="19"/>
      <c r="E45" s="18"/>
      <c r="F45" s="73"/>
      <c r="G45" s="15"/>
      <c r="H45" s="41"/>
      <c r="I45" s="120"/>
    </row>
    <row r="46" spans="1:9" s="119" customFormat="1" ht="15" x14ac:dyDescent="0.25">
      <c r="A46" s="16"/>
      <c r="B46" s="33" t="s">
        <v>27</v>
      </c>
      <c r="C46" s="123">
        <f>C37+C38+C43+C44</f>
        <v>105845</v>
      </c>
      <c r="D46" s="123">
        <f>D37+D38</f>
        <v>109128</v>
      </c>
      <c r="E46" s="123" t="e">
        <f>E37+E38</f>
        <v>#REF!</v>
      </c>
      <c r="F46" s="123">
        <f>F37+F38</f>
        <v>111511</v>
      </c>
      <c r="G46" s="125">
        <f t="shared" si="0"/>
        <v>102.18367421743272</v>
      </c>
      <c r="H46" s="126" t="e">
        <f t="shared" si="1"/>
        <v>#REF!</v>
      </c>
      <c r="I46" s="120"/>
    </row>
    <row r="47" spans="1:9" ht="15" x14ac:dyDescent="0.25">
      <c r="A47" s="16"/>
      <c r="B47" s="33" t="s">
        <v>28</v>
      </c>
      <c r="C47" s="15">
        <f>C62</f>
        <v>0</v>
      </c>
      <c r="D47" s="15">
        <f>D46-D61</f>
        <v>-3376</v>
      </c>
      <c r="E47" s="15" t="e">
        <f>E46-E61</f>
        <v>#REF!</v>
      </c>
      <c r="F47" s="15">
        <f>F46-F61</f>
        <v>8449</v>
      </c>
      <c r="G47" s="15"/>
      <c r="H47" s="41"/>
      <c r="I47" s="120"/>
    </row>
    <row r="48" spans="1:9" ht="15" x14ac:dyDescent="0.25">
      <c r="A48" s="16"/>
      <c r="B48" s="34" t="s">
        <v>29</v>
      </c>
      <c r="C48" s="15"/>
      <c r="D48" s="15"/>
      <c r="E48" s="18"/>
      <c r="F48" s="15"/>
      <c r="G48" s="15"/>
      <c r="H48" s="41"/>
      <c r="I48" s="120"/>
    </row>
    <row r="49" spans="1:9" ht="15" x14ac:dyDescent="0.25">
      <c r="A49" s="20">
        <v>1</v>
      </c>
      <c r="B49" s="17" t="s">
        <v>30</v>
      </c>
      <c r="C49" s="18">
        <v>4238</v>
      </c>
      <c r="D49" s="18">
        <v>7358</v>
      </c>
      <c r="E49" s="18"/>
      <c r="F49" s="18">
        <v>6929</v>
      </c>
      <c r="G49" s="15">
        <f t="shared" si="0"/>
        <v>94.169611307420496</v>
      </c>
      <c r="H49" s="41" t="e">
        <f t="shared" si="1"/>
        <v>#DIV/0!</v>
      </c>
      <c r="I49" s="120"/>
    </row>
    <row r="50" spans="1:9" ht="15" x14ac:dyDescent="0.25">
      <c r="A50" s="20">
        <v>2</v>
      </c>
      <c r="B50" s="17" t="s">
        <v>45</v>
      </c>
      <c r="C50" s="18"/>
      <c r="D50" s="18"/>
      <c r="E50" s="18"/>
      <c r="F50" s="18"/>
      <c r="G50" s="15" t="e">
        <f t="shared" si="0"/>
        <v>#DIV/0!</v>
      </c>
      <c r="H50" s="41" t="e">
        <f t="shared" si="1"/>
        <v>#DIV/0!</v>
      </c>
      <c r="I50" s="120"/>
    </row>
    <row r="51" spans="1:9" ht="15" x14ac:dyDescent="0.25">
      <c r="A51" s="20">
        <v>3</v>
      </c>
      <c r="B51" s="17" t="s">
        <v>35</v>
      </c>
      <c r="C51" s="19"/>
      <c r="D51" s="19"/>
      <c r="E51" s="18"/>
      <c r="F51" s="19"/>
      <c r="G51" s="15" t="e">
        <f t="shared" si="0"/>
        <v>#DIV/0!</v>
      </c>
      <c r="H51" s="41" t="e">
        <f t="shared" si="1"/>
        <v>#DIV/0!</v>
      </c>
      <c r="I51" s="120"/>
    </row>
    <row r="52" spans="1:9" ht="15" x14ac:dyDescent="0.25">
      <c r="A52" s="20">
        <v>4</v>
      </c>
      <c r="B52" s="17" t="s">
        <v>41</v>
      </c>
      <c r="C52" s="19">
        <v>22705</v>
      </c>
      <c r="D52" s="19">
        <v>21095</v>
      </c>
      <c r="E52" s="18"/>
      <c r="F52" s="19">
        <v>17061</v>
      </c>
      <c r="G52" s="15">
        <f t="shared" si="0"/>
        <v>80.876985067551558</v>
      </c>
      <c r="H52" s="41" t="e">
        <f t="shared" si="1"/>
        <v>#DIV/0!</v>
      </c>
      <c r="I52" s="120"/>
    </row>
    <row r="53" spans="1:9" ht="15" x14ac:dyDescent="0.25">
      <c r="A53" s="20">
        <v>5</v>
      </c>
      <c r="B53" s="17" t="s">
        <v>36</v>
      </c>
      <c r="C53" s="19">
        <v>42509</v>
      </c>
      <c r="D53" s="19">
        <v>39920</v>
      </c>
      <c r="E53" s="18"/>
      <c r="F53" s="19">
        <v>34941</v>
      </c>
      <c r="G53" s="15">
        <f t="shared" si="0"/>
        <v>87.527555110220447</v>
      </c>
      <c r="H53" s="41" t="e">
        <f t="shared" si="1"/>
        <v>#DIV/0!</v>
      </c>
      <c r="I53" s="120"/>
    </row>
    <row r="54" spans="1:9" ht="15" x14ac:dyDescent="0.25">
      <c r="A54" s="20">
        <v>6</v>
      </c>
      <c r="B54" s="17" t="s">
        <v>55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120"/>
    </row>
    <row r="55" spans="1:9" ht="15" x14ac:dyDescent="0.25">
      <c r="A55" s="20">
        <v>7</v>
      </c>
      <c r="B55" s="17" t="s">
        <v>31</v>
      </c>
      <c r="C55" s="19"/>
      <c r="D55" s="19"/>
      <c r="E55" s="18"/>
      <c r="F55" s="19"/>
      <c r="G55" s="15" t="e">
        <f t="shared" si="0"/>
        <v>#DIV/0!</v>
      </c>
      <c r="H55" s="41" t="e">
        <f t="shared" si="1"/>
        <v>#DIV/0!</v>
      </c>
      <c r="I55" s="120"/>
    </row>
    <row r="56" spans="1:9" ht="15" x14ac:dyDescent="0.25">
      <c r="A56" s="20">
        <v>8</v>
      </c>
      <c r="B56" s="17" t="s">
        <v>37</v>
      </c>
      <c r="C56" s="19">
        <v>36393</v>
      </c>
      <c r="D56" s="19">
        <v>44131</v>
      </c>
      <c r="E56" s="18"/>
      <c r="F56" s="19">
        <v>44131</v>
      </c>
      <c r="G56" s="15">
        <f t="shared" si="0"/>
        <v>100</v>
      </c>
      <c r="H56" s="41" t="e">
        <f t="shared" si="1"/>
        <v>#DIV/0!</v>
      </c>
      <c r="I56" s="120"/>
    </row>
    <row r="57" spans="1:9" ht="15" x14ac:dyDescent="0.25">
      <c r="A57" s="20">
        <v>9</v>
      </c>
      <c r="B57" s="17" t="s">
        <v>61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120"/>
    </row>
    <row r="58" spans="1:9" ht="15" x14ac:dyDescent="0.25">
      <c r="A58" s="20">
        <v>10</v>
      </c>
      <c r="B58" s="17" t="s">
        <v>32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120"/>
    </row>
    <row r="59" spans="1:9" ht="15" x14ac:dyDescent="0.25">
      <c r="A59" s="20">
        <v>11</v>
      </c>
      <c r="B59" s="36" t="s">
        <v>56</v>
      </c>
      <c r="C59" s="19"/>
      <c r="D59" s="19"/>
      <c r="E59" s="23"/>
      <c r="F59" s="19"/>
      <c r="G59" s="15" t="e">
        <f t="shared" si="0"/>
        <v>#DIV/0!</v>
      </c>
      <c r="H59" s="41" t="e">
        <f t="shared" si="1"/>
        <v>#DIV/0!</v>
      </c>
      <c r="I59" s="120"/>
    </row>
    <row r="60" spans="1:9" ht="15" x14ac:dyDescent="0.25">
      <c r="A60" s="35">
        <v>12</v>
      </c>
      <c r="B60" s="36" t="s">
        <v>72</v>
      </c>
      <c r="C60" s="61"/>
      <c r="D60" s="61"/>
      <c r="E60" s="23"/>
      <c r="F60" s="61"/>
      <c r="G60" s="15"/>
      <c r="H60" s="41"/>
      <c r="I60" s="120"/>
    </row>
    <row r="61" spans="1:9" s="119" customFormat="1" ht="15" thickBot="1" x14ac:dyDescent="0.25">
      <c r="A61" s="35"/>
      <c r="B61" s="127" t="s">
        <v>33</v>
      </c>
      <c r="C61" s="128">
        <f>C49+C51+C52+C53+C55+C56+C57+C58+C59+C50+C54+C60</f>
        <v>105845</v>
      </c>
      <c r="D61" s="128">
        <f>D49+D51+D52+D53+D55+D56+D57+D58+D59+D50+D54+D60</f>
        <v>112504</v>
      </c>
      <c r="E61" s="128">
        <f>E49+E51+E52+E53+E55+E56+E57+E58+E59+E50+E54+E60</f>
        <v>0</v>
      </c>
      <c r="F61" s="128">
        <f>F49+F51+F52+F53+F55+F56+F57+F58+F59+F50+F54+F60</f>
        <v>103062</v>
      </c>
      <c r="G61" s="123">
        <f t="shared" si="0"/>
        <v>91.607409514328381</v>
      </c>
      <c r="H61" s="126" t="e">
        <f t="shared" si="1"/>
        <v>#DIV/0!</v>
      </c>
      <c r="I61" s="120"/>
    </row>
    <row r="62" spans="1:9" ht="15.75" thickBot="1" x14ac:dyDescent="0.3">
      <c r="A62" s="43"/>
      <c r="B62" s="37" t="s">
        <v>28</v>
      </c>
      <c r="C62" s="38">
        <f>C46-C61</f>
        <v>0</v>
      </c>
      <c r="D62" s="38">
        <f>D46-D61</f>
        <v>-3376</v>
      </c>
      <c r="E62" s="38" t="e">
        <f>E46-E61</f>
        <v>#REF!</v>
      </c>
      <c r="F62" s="38">
        <f>F46-F61</f>
        <v>8449</v>
      </c>
      <c r="G62" s="38"/>
      <c r="H62" s="38"/>
    </row>
    <row r="63" spans="1:9" ht="15" x14ac:dyDescent="0.25">
      <c r="A63" s="40"/>
      <c r="B63" s="39"/>
      <c r="C63" s="39"/>
      <c r="D63" s="4"/>
      <c r="E63" s="4"/>
      <c r="F63" s="4"/>
      <c r="G63" s="4"/>
      <c r="H63" s="4"/>
    </row>
    <row r="64" spans="1:9" ht="14.25" x14ac:dyDescent="0.2">
      <c r="A64" s="105"/>
      <c r="B64" s="131"/>
      <c r="C64" s="106"/>
      <c r="D64" s="106"/>
      <c r="E64" s="106"/>
      <c r="F64" s="106"/>
      <c r="G64" s="106"/>
      <c r="H64" s="106"/>
    </row>
    <row r="65" spans="1:8" x14ac:dyDescent="0.2">
      <c r="A65" s="105"/>
      <c r="B65" s="106"/>
      <c r="C65" s="106"/>
      <c r="D65" s="106"/>
      <c r="E65" s="106"/>
      <c r="F65" s="106"/>
      <c r="G65" s="106"/>
      <c r="H65" s="106"/>
    </row>
    <row r="66" spans="1:8" x14ac:dyDescent="0.2">
      <c r="A66" s="105"/>
      <c r="B66" s="106"/>
      <c r="C66" s="106"/>
      <c r="D66" s="106"/>
      <c r="E66" s="106"/>
      <c r="F66" s="106"/>
      <c r="G66" s="106"/>
      <c r="H66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0" workbookViewId="0">
      <selection activeCell="A40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59" t="s">
        <v>71</v>
      </c>
      <c r="C1" s="159"/>
      <c r="D1" s="159"/>
      <c r="E1" s="159"/>
      <c r="F1" s="159"/>
      <c r="G1" s="159"/>
      <c r="H1" s="159"/>
    </row>
    <row r="2" spans="1:9" ht="14.25" x14ac:dyDescent="0.2">
      <c r="B2" s="161" t="s">
        <v>117</v>
      </c>
      <c r="C2" s="161"/>
      <c r="D2" s="161"/>
      <c r="E2" s="161"/>
      <c r="F2" s="161"/>
      <c r="G2" s="161"/>
      <c r="H2" s="161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63" t="s">
        <v>118</v>
      </c>
      <c r="D5" s="163" t="s">
        <v>119</v>
      </c>
      <c r="E5" s="163" t="s">
        <v>84</v>
      </c>
      <c r="F5" s="163" t="s">
        <v>120</v>
      </c>
      <c r="G5" s="170" t="s">
        <v>100</v>
      </c>
      <c r="H5" s="7"/>
    </row>
    <row r="6" spans="1:9" ht="14.25" x14ac:dyDescent="0.2">
      <c r="A6" s="8"/>
      <c r="B6" s="59"/>
      <c r="C6" s="168"/>
      <c r="D6" s="168"/>
      <c r="E6" s="168"/>
      <c r="F6" s="168"/>
      <c r="G6" s="171"/>
      <c r="H6" s="163" t="s">
        <v>64</v>
      </c>
    </row>
    <row r="7" spans="1:9" ht="15" thickBot="1" x14ac:dyDescent="0.25">
      <c r="A7" s="8"/>
      <c r="B7" s="59"/>
      <c r="C7" s="169"/>
      <c r="D7" s="169"/>
      <c r="E7" s="169"/>
      <c r="F7" s="169"/>
      <c r="G7" s="172"/>
      <c r="H7" s="169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422753</v>
      </c>
      <c r="D9" s="93">
        <v>422753</v>
      </c>
      <c r="E9" s="93">
        <v>265157.2</v>
      </c>
      <c r="F9" s="93">
        <v>35986</v>
      </c>
      <c r="G9" s="15">
        <f>F9/D9*100</f>
        <v>8.5122991439445723</v>
      </c>
      <c r="H9" s="41">
        <f>F9/E9*100</f>
        <v>13.571571882641692</v>
      </c>
    </row>
    <row r="10" spans="1:9" ht="14.25" x14ac:dyDescent="0.2">
      <c r="A10" s="13">
        <v>2</v>
      </c>
      <c r="B10" s="14" t="s">
        <v>5</v>
      </c>
      <c r="C10" s="93">
        <f>C11+C12+C13+C14</f>
        <v>26794</v>
      </c>
      <c r="D10" s="93">
        <f>D11+D12+D13+D14</f>
        <v>26794</v>
      </c>
      <c r="E10" s="93">
        <f>E11+E12+E13+E14</f>
        <v>23918</v>
      </c>
      <c r="F10" s="93">
        <f>F11+F12+F13+F14</f>
        <v>3588</v>
      </c>
      <c r="G10" s="15">
        <f t="shared" ref="G10:G65" si="0">F10/D10*100</f>
        <v>13.391057699484959</v>
      </c>
      <c r="H10" s="41">
        <f t="shared" ref="H10:H65" si="1">F10/E10*100</f>
        <v>15.001254285475374</v>
      </c>
      <c r="I10" s="117"/>
    </row>
    <row r="11" spans="1:9" ht="15" x14ac:dyDescent="0.25">
      <c r="A11" s="16"/>
      <c r="B11" s="17" t="s">
        <v>6</v>
      </c>
      <c r="C11" s="97">
        <v>560</v>
      </c>
      <c r="D11" s="97">
        <v>560</v>
      </c>
      <c r="E11" s="97">
        <v>262</v>
      </c>
      <c r="F11" s="97">
        <v>15</v>
      </c>
      <c r="G11" s="15">
        <f t="shared" si="0"/>
        <v>2.6785714285714284</v>
      </c>
      <c r="H11" s="41"/>
      <c r="I11" s="114"/>
    </row>
    <row r="12" spans="1:9" ht="15" x14ac:dyDescent="0.25">
      <c r="A12" s="16"/>
      <c r="B12" s="17" t="s">
        <v>7</v>
      </c>
      <c r="C12" s="97">
        <v>16016</v>
      </c>
      <c r="D12" s="97">
        <v>16016</v>
      </c>
      <c r="E12" s="97">
        <v>16829</v>
      </c>
      <c r="F12" s="97">
        <v>2776</v>
      </c>
      <c r="G12" s="15">
        <f t="shared" si="0"/>
        <v>17.332667332667331</v>
      </c>
      <c r="H12" s="41">
        <f t="shared" si="1"/>
        <v>16.495335432883714</v>
      </c>
      <c r="I12" s="114"/>
    </row>
    <row r="13" spans="1:9" ht="15" x14ac:dyDescent="0.25">
      <c r="A13" s="16"/>
      <c r="B13" s="17" t="s">
        <v>47</v>
      </c>
      <c r="C13" s="97">
        <v>10077</v>
      </c>
      <c r="D13" s="97">
        <v>10077</v>
      </c>
      <c r="E13" s="97">
        <v>6765</v>
      </c>
      <c r="F13" s="97">
        <v>797</v>
      </c>
      <c r="G13" s="15">
        <f t="shared" si="0"/>
        <v>7.9090999305348815</v>
      </c>
      <c r="H13" s="41">
        <f t="shared" si="1"/>
        <v>11.781226903178123</v>
      </c>
      <c r="I13" s="114"/>
    </row>
    <row r="14" spans="1:9" ht="15" x14ac:dyDescent="0.25">
      <c r="A14" s="16"/>
      <c r="B14" s="17" t="s">
        <v>51</v>
      </c>
      <c r="C14" s="97">
        <v>141</v>
      </c>
      <c r="D14" s="97">
        <v>141</v>
      </c>
      <c r="E14" s="97">
        <v>62</v>
      </c>
      <c r="F14" s="97"/>
      <c r="G14" s="15">
        <f t="shared" si="0"/>
        <v>0</v>
      </c>
      <c r="H14" s="41">
        <f t="shared" si="1"/>
        <v>0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116403</v>
      </c>
      <c r="D15" s="93">
        <f>D16+D20+D21</f>
        <v>116403</v>
      </c>
      <c r="E15" s="93">
        <f>E16+E20+E21</f>
        <v>47525</v>
      </c>
      <c r="F15" s="93">
        <f>F16+F20+F21</f>
        <v>11801</v>
      </c>
      <c r="G15" s="15">
        <f t="shared" si="0"/>
        <v>10.138054861129008</v>
      </c>
      <c r="H15" s="41">
        <f t="shared" si="1"/>
        <v>24.831141504471329</v>
      </c>
    </row>
    <row r="16" spans="1:9" ht="15" x14ac:dyDescent="0.25">
      <c r="A16" s="20"/>
      <c r="B16" s="17" t="s">
        <v>9</v>
      </c>
      <c r="C16" s="97">
        <v>16255</v>
      </c>
      <c r="D16" s="97">
        <v>16255</v>
      </c>
      <c r="E16" s="97">
        <v>736</v>
      </c>
      <c r="F16" s="97">
        <v>644</v>
      </c>
      <c r="G16" s="15">
        <f t="shared" si="0"/>
        <v>3.961857889880037</v>
      </c>
      <c r="H16" s="41">
        <f t="shared" si="1"/>
        <v>87.5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132</v>
      </c>
      <c r="D20" s="97">
        <v>132</v>
      </c>
      <c r="E20" s="97">
        <v>0</v>
      </c>
      <c r="F20" s="97">
        <v>7</v>
      </c>
      <c r="G20" s="15">
        <f t="shared" si="0"/>
        <v>5.3030303030303028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100016</v>
      </c>
      <c r="D21" s="97">
        <v>100016</v>
      </c>
      <c r="E21" s="97">
        <v>46789</v>
      </c>
      <c r="F21" s="97">
        <v>11150</v>
      </c>
      <c r="G21" s="15">
        <f t="shared" si="0"/>
        <v>11.148216285394337</v>
      </c>
      <c r="H21" s="62">
        <f t="shared" si="1"/>
        <v>23.830387484237747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30">
        <f>C23</f>
        <v>4752</v>
      </c>
      <c r="D22" s="130">
        <f>D23</f>
        <v>4752</v>
      </c>
      <c r="E22" s="130">
        <f>E23</f>
        <v>4848</v>
      </c>
      <c r="F22" s="132">
        <f>F23</f>
        <v>381</v>
      </c>
      <c r="G22" s="15">
        <f t="shared" si="0"/>
        <v>8.0176767676767682</v>
      </c>
      <c r="H22" s="62">
        <f>F22/E22*100</f>
        <v>7.858910891089109</v>
      </c>
    </row>
    <row r="23" spans="1:22" s="46" customFormat="1" ht="15" x14ac:dyDescent="0.25">
      <c r="A23" s="42"/>
      <c r="B23" s="27" t="s">
        <v>14</v>
      </c>
      <c r="C23" s="129">
        <f>C24+C25+C26</f>
        <v>4752</v>
      </c>
      <c r="D23" s="129">
        <f>D24+D25+D26</f>
        <v>4752</v>
      </c>
      <c r="E23" s="129">
        <f>E24+E25+E26</f>
        <v>4848</v>
      </c>
      <c r="F23" s="129">
        <f>F24+F25+F26</f>
        <v>381</v>
      </c>
      <c r="G23" s="15">
        <f t="shared" si="0"/>
        <v>8.0176767676767682</v>
      </c>
      <c r="H23" s="62">
        <f>F23/E23*100</f>
        <v>7.858910891089109</v>
      </c>
    </row>
    <row r="24" spans="1:22" s="46" customFormat="1" ht="15" x14ac:dyDescent="0.25">
      <c r="A24" s="32"/>
      <c r="B24" s="29" t="s">
        <v>15</v>
      </c>
      <c r="C24" s="97">
        <v>191</v>
      </c>
      <c r="D24" s="97">
        <v>191</v>
      </c>
      <c r="E24" s="97">
        <v>180</v>
      </c>
      <c r="F24" s="97">
        <v>6</v>
      </c>
      <c r="G24" s="15">
        <f t="shared" si="0"/>
        <v>3.1413612565445024</v>
      </c>
      <c r="H24" s="41">
        <f>F24/E24*100</f>
        <v>3.3333333333333335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4536</v>
      </c>
      <c r="D25" s="97">
        <v>4536</v>
      </c>
      <c r="E25" s="97">
        <v>4661</v>
      </c>
      <c r="F25" s="97">
        <v>375</v>
      </c>
      <c r="G25" s="15">
        <f t="shared" si="0"/>
        <v>8.2671957671957674</v>
      </c>
      <c r="H25" s="41">
        <f t="shared" si="1"/>
        <v>8.0454838017592785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>
        <v>25</v>
      </c>
      <c r="D26" s="97">
        <v>25</v>
      </c>
      <c r="E26" s="97">
        <v>7</v>
      </c>
      <c r="F26" s="97"/>
      <c r="G26" s="15">
        <f t="shared" si="0"/>
        <v>0</v>
      </c>
      <c r="H26" s="15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24500</v>
      </c>
      <c r="D27" s="93">
        <v>24500</v>
      </c>
      <c r="E27" s="93">
        <v>13203</v>
      </c>
      <c r="F27" s="93">
        <v>2540</v>
      </c>
      <c r="G27" s="15">
        <f t="shared" si="0"/>
        <v>10.36734693877551</v>
      </c>
      <c r="H27" s="15">
        <f t="shared" si="1"/>
        <v>19.238051957888359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33">
        <v>200</v>
      </c>
      <c r="D28" s="133">
        <v>200</v>
      </c>
      <c r="E28" s="133">
        <v>249</v>
      </c>
      <c r="F28" s="93"/>
      <c r="G28" s="15">
        <f t="shared" si="0"/>
        <v>0</v>
      </c>
      <c r="H28" s="41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4">
        <f>C9+C10+C15+C22+C27+C28</f>
        <v>595402</v>
      </c>
      <c r="D29" s="134">
        <f>D9+D10+D15+D22+D27+D28</f>
        <v>595402</v>
      </c>
      <c r="E29" s="134">
        <f>E9+E10+E15+E22+E27+E28</f>
        <v>354900.2</v>
      </c>
      <c r="F29" s="134">
        <f>F9+F10+F15+F22+F27+F28</f>
        <v>54296</v>
      </c>
      <c r="G29" s="15">
        <f t="shared" si="0"/>
        <v>9.1192169324254877</v>
      </c>
      <c r="H29" s="15">
        <f t="shared" si="1"/>
        <v>15.298948831248897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1393</v>
      </c>
      <c r="D30" s="93">
        <v>1393</v>
      </c>
      <c r="E30" s="93">
        <v>4327.3999999999996</v>
      </c>
      <c r="F30" s="93">
        <v>13</v>
      </c>
      <c r="G30" s="15">
        <f t="shared" si="0"/>
        <v>0.93323761665470206</v>
      </c>
      <c r="H30" s="15">
        <f t="shared" si="1"/>
        <v>0.30041133243980223</v>
      </c>
      <c r="I30" s="118"/>
    </row>
    <row r="31" spans="1:22" ht="28.5" x14ac:dyDescent="0.2">
      <c r="A31" s="65">
        <v>7</v>
      </c>
      <c r="B31" s="25" t="s">
        <v>66</v>
      </c>
      <c r="C31" s="135">
        <f>C32+C33+C34+C35</f>
        <v>16958</v>
      </c>
      <c r="D31" s="135">
        <f>D32+D33+D34+D35</f>
        <v>16958</v>
      </c>
      <c r="E31" s="135">
        <f>E32+E33+E34</f>
        <v>6023</v>
      </c>
      <c r="F31" s="135">
        <f>F32+F33+F34+F35</f>
        <v>1982</v>
      </c>
      <c r="G31" s="15">
        <f t="shared" si="0"/>
        <v>11.68769902111098</v>
      </c>
      <c r="H31" s="15">
        <f t="shared" si="1"/>
        <v>32.907189108417732</v>
      </c>
    </row>
    <row r="32" spans="1:22" ht="15" x14ac:dyDescent="0.25">
      <c r="A32" s="31"/>
      <c r="B32" s="27" t="s">
        <v>113</v>
      </c>
      <c r="C32" s="129">
        <v>14486</v>
      </c>
      <c r="D32" s="129">
        <v>14486</v>
      </c>
      <c r="E32" s="129">
        <v>5743</v>
      </c>
      <c r="F32" s="129">
        <v>1846</v>
      </c>
      <c r="G32" s="15">
        <f t="shared" si="0"/>
        <v>12.743338395692394</v>
      </c>
      <c r="H32" s="15">
        <f t="shared" si="1"/>
        <v>32.143479017934879</v>
      </c>
    </row>
    <row r="33" spans="1:10" ht="15" x14ac:dyDescent="0.25">
      <c r="A33" s="32"/>
      <c r="B33" s="70" t="s">
        <v>22</v>
      </c>
      <c r="C33" s="136">
        <v>1684</v>
      </c>
      <c r="D33" s="136">
        <v>1684</v>
      </c>
      <c r="E33" s="136">
        <v>280</v>
      </c>
      <c r="F33" s="136">
        <v>136</v>
      </c>
      <c r="G33" s="72">
        <f t="shared" si="0"/>
        <v>8.0760095011876487</v>
      </c>
      <c r="H33" s="15">
        <f t="shared" si="1"/>
        <v>48.571428571428569</v>
      </c>
    </row>
    <row r="34" spans="1:10" ht="15" x14ac:dyDescent="0.25">
      <c r="A34" s="32"/>
      <c r="B34" s="30" t="s">
        <v>81</v>
      </c>
      <c r="C34" s="136">
        <v>339</v>
      </c>
      <c r="D34" s="136">
        <v>339</v>
      </c>
      <c r="E34" s="136">
        <v>0</v>
      </c>
      <c r="F34" s="136"/>
      <c r="G34" s="72">
        <f t="shared" si="0"/>
        <v>0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6">
        <v>449</v>
      </c>
      <c r="D35" s="136">
        <v>449</v>
      </c>
      <c r="E35" s="136"/>
      <c r="F35" s="136"/>
      <c r="G35" s="72"/>
      <c r="H35" s="15"/>
    </row>
    <row r="36" spans="1:10" ht="28.5" x14ac:dyDescent="0.2">
      <c r="A36" s="13">
        <v>8</v>
      </c>
      <c r="B36" s="14" t="s">
        <v>112</v>
      </c>
      <c r="C36" s="93">
        <v>0</v>
      </c>
      <c r="D36" s="93"/>
      <c r="E36" s="93">
        <v>7790</v>
      </c>
      <c r="F36" s="93">
        <v>18</v>
      </c>
      <c r="G36" s="72" t="e">
        <f t="shared" si="0"/>
        <v>#DIV/0!</v>
      </c>
      <c r="H36" s="15">
        <f t="shared" si="1"/>
        <v>0.23106546854942236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3668</v>
      </c>
      <c r="D37" s="93">
        <v>3668</v>
      </c>
      <c r="E37" s="93">
        <v>3276</v>
      </c>
      <c r="F37" s="93">
        <v>318</v>
      </c>
      <c r="G37" s="15">
        <f t="shared" si="0"/>
        <v>8.6695747001090506</v>
      </c>
      <c r="H37" s="15">
        <f t="shared" si="1"/>
        <v>9.706959706959708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2874</v>
      </c>
      <c r="D38" s="93">
        <v>2874</v>
      </c>
      <c r="E38" s="93">
        <v>2034</v>
      </c>
      <c r="F38" s="93">
        <v>55</v>
      </c>
      <c r="G38" s="15">
        <f t="shared" si="0"/>
        <v>1.9137091162143354</v>
      </c>
      <c r="H38" s="15">
        <f t="shared" si="1"/>
        <v>2.7040314650934119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33"/>
      <c r="E39" s="93"/>
      <c r="F39" s="93">
        <v>524</v>
      </c>
      <c r="G39" s="15" t="e">
        <f t="shared" si="0"/>
        <v>#DIV/0!</v>
      </c>
      <c r="H39" s="15"/>
      <c r="I39" s="118"/>
    </row>
    <row r="40" spans="1:10" s="55" customFormat="1" ht="15" x14ac:dyDescent="0.25">
      <c r="A40" s="56"/>
      <c r="B40" s="57" t="s">
        <v>53</v>
      </c>
      <c r="C40" s="137">
        <f>C30+C31+C36+C37+C38+C39</f>
        <v>24893</v>
      </c>
      <c r="D40" s="137">
        <f t="shared" ref="D40:F40" si="2">D30+D31+D36+D37+D38+D39</f>
        <v>24893</v>
      </c>
      <c r="E40" s="137">
        <f t="shared" si="2"/>
        <v>23450.400000000001</v>
      </c>
      <c r="F40" s="137">
        <f t="shared" si="2"/>
        <v>2910</v>
      </c>
      <c r="G40" s="15">
        <f t="shared" si="0"/>
        <v>11.690033342706785</v>
      </c>
      <c r="H40" s="15">
        <f>F40/E40*100</f>
        <v>12.409169992835942</v>
      </c>
    </row>
    <row r="41" spans="1:10" s="119" customFormat="1" ht="15" x14ac:dyDescent="0.25">
      <c r="A41" s="16"/>
      <c r="B41" s="33" t="s">
        <v>25</v>
      </c>
      <c r="C41" s="125">
        <f>C29+C40</f>
        <v>620295</v>
      </c>
      <c r="D41" s="125">
        <f>D29+D40</f>
        <v>620295</v>
      </c>
      <c r="E41" s="125" t="e">
        <f>E29+E40+#REF!</f>
        <v>#REF!</v>
      </c>
      <c r="F41" s="125">
        <f>F29+F40</f>
        <v>57206</v>
      </c>
      <c r="G41" s="123">
        <f t="shared" si="0"/>
        <v>9.2223861227319262</v>
      </c>
      <c r="H41" s="123" t="e">
        <f t="shared" si="1"/>
        <v>#REF!</v>
      </c>
    </row>
    <row r="42" spans="1:10" s="119" customFormat="1" ht="15" x14ac:dyDescent="0.25">
      <c r="A42" s="16"/>
      <c r="B42" s="33" t="s">
        <v>26</v>
      </c>
      <c r="C42" s="138">
        <f>C44+C45+C46+C47+C48+C49+C43</f>
        <v>545423.89999999991</v>
      </c>
      <c r="D42" s="138">
        <f>D44+D45+D46+D47+D48+D49+D43</f>
        <v>554200.29999999993</v>
      </c>
      <c r="E42" s="138">
        <f>E44+E45+E46+E47+E48+E49</f>
        <v>379384</v>
      </c>
      <c r="F42" s="138">
        <f>F44+F45+F46+F47+F48+F49+F43</f>
        <v>10626</v>
      </c>
      <c r="G42" s="125">
        <f t="shared" si="0"/>
        <v>1.9173573164792588</v>
      </c>
      <c r="H42" s="123">
        <f t="shared" si="1"/>
        <v>2.8008561246652466</v>
      </c>
    </row>
    <row r="43" spans="1:10" ht="15" x14ac:dyDescent="0.25">
      <c r="A43" s="16"/>
      <c r="B43" s="17" t="s">
        <v>44</v>
      </c>
      <c r="C43" s="139">
        <v>5865.7</v>
      </c>
      <c r="D43" s="139">
        <v>5865.7</v>
      </c>
      <c r="E43" s="97"/>
      <c r="F43" s="97">
        <v>489</v>
      </c>
      <c r="G43" s="15"/>
      <c r="H43" s="15"/>
    </row>
    <row r="44" spans="1:10" ht="15" x14ac:dyDescent="0.25">
      <c r="A44" s="16"/>
      <c r="B44" s="17" t="s">
        <v>46</v>
      </c>
      <c r="C44" s="139">
        <v>372520.5</v>
      </c>
      <c r="D44" s="139">
        <v>372520.5</v>
      </c>
      <c r="E44" s="97">
        <v>226916</v>
      </c>
      <c r="F44" s="97">
        <v>24613</v>
      </c>
      <c r="G44" s="15">
        <f t="shared" si="0"/>
        <v>6.6071531633829546</v>
      </c>
      <c r="H44" s="41">
        <f t="shared" si="1"/>
        <v>10.8467450510321</v>
      </c>
    </row>
    <row r="45" spans="1:10" ht="15" x14ac:dyDescent="0.25">
      <c r="A45" s="16"/>
      <c r="B45" s="17" t="s">
        <v>34</v>
      </c>
      <c r="C45" s="139">
        <v>167037.70000000001</v>
      </c>
      <c r="D45" s="139">
        <v>175814.1</v>
      </c>
      <c r="E45" s="97">
        <v>128300</v>
      </c>
      <c r="F45" s="97">
        <v>16704</v>
      </c>
      <c r="G45" s="15">
        <f t="shared" si="0"/>
        <v>9.5009444634986622</v>
      </c>
      <c r="H45" s="41">
        <f t="shared" si="1"/>
        <v>13.019485580670304</v>
      </c>
    </row>
    <row r="46" spans="1:10" ht="15" x14ac:dyDescent="0.25">
      <c r="A46" s="16"/>
      <c r="B46" s="17" t="s">
        <v>38</v>
      </c>
      <c r="C46" s="139"/>
      <c r="D46" s="139"/>
      <c r="E46" s="97">
        <v>23255</v>
      </c>
      <c r="F46" s="97"/>
      <c r="G46" s="15" t="e">
        <f t="shared" si="0"/>
        <v>#DIV/0!</v>
      </c>
      <c r="H46" s="41">
        <f t="shared" si="1"/>
        <v>0</v>
      </c>
    </row>
    <row r="47" spans="1:10" ht="30" x14ac:dyDescent="0.25">
      <c r="A47" s="16"/>
      <c r="B47" s="17" t="s">
        <v>54</v>
      </c>
      <c r="C47" s="139">
        <v>0</v>
      </c>
      <c r="D47" s="139"/>
      <c r="E47" s="97">
        <v>0</v>
      </c>
      <c r="F47" s="97">
        <v>-31313</v>
      </c>
      <c r="G47" s="15" t="e">
        <f t="shared" si="0"/>
        <v>#DIV/0!</v>
      </c>
      <c r="H47" s="41"/>
    </row>
    <row r="48" spans="1:10" ht="30" x14ac:dyDescent="0.25">
      <c r="A48" s="16"/>
      <c r="B48" s="17" t="s">
        <v>83</v>
      </c>
      <c r="C48" s="139">
        <v>0</v>
      </c>
      <c r="D48" s="139"/>
      <c r="E48" s="97">
        <v>0</v>
      </c>
      <c r="F48" s="97"/>
      <c r="G48" s="15"/>
      <c r="H48" s="41"/>
    </row>
    <row r="49" spans="1:8" ht="30" x14ac:dyDescent="0.25">
      <c r="A49" s="16"/>
      <c r="B49" s="17" t="s">
        <v>82</v>
      </c>
      <c r="C49" s="139"/>
      <c r="D49" s="139"/>
      <c r="E49" s="97">
        <v>913</v>
      </c>
      <c r="F49" s="97">
        <v>133</v>
      </c>
      <c r="G49" s="15"/>
      <c r="H49" s="41"/>
    </row>
    <row r="50" spans="1:8" s="119" customFormat="1" ht="15" x14ac:dyDescent="0.25">
      <c r="A50" s="16"/>
      <c r="B50" s="33" t="s">
        <v>27</v>
      </c>
      <c r="C50" s="125">
        <f>C41+C42+C47+C48</f>
        <v>1165718.8999999999</v>
      </c>
      <c r="D50" s="125">
        <f>D41+D42</f>
        <v>1174495.2999999998</v>
      </c>
      <c r="E50" s="125" t="e">
        <f>E41+E42</f>
        <v>#REF!</v>
      </c>
      <c r="F50" s="125">
        <f>F41+F42</f>
        <v>67832</v>
      </c>
      <c r="G50" s="123">
        <f t="shared" si="0"/>
        <v>5.7754168960914534</v>
      </c>
      <c r="H50" s="126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-6010.8000000002794</v>
      </c>
      <c r="E51" s="93" t="e">
        <f>E50-E65</f>
        <v>#REF!</v>
      </c>
      <c r="F51" s="93">
        <f>F50-F65</f>
        <v>24815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117776</v>
      </c>
      <c r="D53" s="97">
        <v>117800.2</v>
      </c>
      <c r="E53" s="97"/>
      <c r="F53" s="97">
        <v>6511</v>
      </c>
      <c r="G53" s="15">
        <f t="shared" si="0"/>
        <v>5.5271553019434601</v>
      </c>
      <c r="H53" s="41" t="e">
        <f t="shared" si="1"/>
        <v>#DIV/0!</v>
      </c>
    </row>
    <row r="54" spans="1:8" ht="15" x14ac:dyDescent="0.25">
      <c r="A54" s="20">
        <v>2</v>
      </c>
      <c r="B54" s="17" t="s">
        <v>45</v>
      </c>
      <c r="C54" s="97">
        <v>2505.6999999999998</v>
      </c>
      <c r="D54" s="97">
        <v>2505.6999999999998</v>
      </c>
      <c r="E54" s="97"/>
      <c r="F54" s="97"/>
      <c r="G54" s="15">
        <f t="shared" si="0"/>
        <v>0</v>
      </c>
      <c r="H54" s="41" t="e">
        <f t="shared" si="1"/>
        <v>#DIV/0!</v>
      </c>
    </row>
    <row r="55" spans="1:8" ht="15" x14ac:dyDescent="0.25">
      <c r="A55" s="20">
        <v>3</v>
      </c>
      <c r="B55" s="17" t="s">
        <v>35</v>
      </c>
      <c r="C55" s="139">
        <v>3137.9</v>
      </c>
      <c r="D55" s="139">
        <v>3348.3</v>
      </c>
      <c r="E55" s="97"/>
      <c r="F55" s="139">
        <v>221</v>
      </c>
      <c r="G55" s="15">
        <f t="shared" si="0"/>
        <v>6.6003643640056149</v>
      </c>
      <c r="H55" s="41" t="e">
        <f t="shared" si="1"/>
        <v>#DIV/0!</v>
      </c>
    </row>
    <row r="56" spans="1:8" ht="15" x14ac:dyDescent="0.25">
      <c r="A56" s="20">
        <v>4</v>
      </c>
      <c r="B56" s="17" t="s">
        <v>41</v>
      </c>
      <c r="C56" s="139">
        <v>26306.3</v>
      </c>
      <c r="D56" s="139">
        <v>52161</v>
      </c>
      <c r="E56" s="97"/>
      <c r="F56" s="139"/>
      <c r="G56" s="15">
        <f t="shared" si="0"/>
        <v>0</v>
      </c>
      <c r="H56" s="41" t="e">
        <f t="shared" si="1"/>
        <v>#DIV/0!</v>
      </c>
    </row>
    <row r="57" spans="1:8" ht="15" x14ac:dyDescent="0.25">
      <c r="A57" s="20">
        <v>5</v>
      </c>
      <c r="B57" s="17" t="s">
        <v>36</v>
      </c>
      <c r="C57" s="139">
        <v>96864.7</v>
      </c>
      <c r="D57" s="139">
        <v>69965.5</v>
      </c>
      <c r="E57" s="97"/>
      <c r="F57" s="139">
        <v>265</v>
      </c>
      <c r="G57" s="15">
        <f t="shared" si="0"/>
        <v>0.37875810220751654</v>
      </c>
      <c r="H57" s="41" t="e">
        <f t="shared" si="1"/>
        <v>#DIV/0!</v>
      </c>
    </row>
    <row r="58" spans="1:8" ht="15" x14ac:dyDescent="0.25">
      <c r="A58" s="20">
        <v>6</v>
      </c>
      <c r="B58" s="17" t="s">
        <v>55</v>
      </c>
      <c r="C58" s="139">
        <v>2265.5</v>
      </c>
      <c r="D58" s="139">
        <v>2265.5</v>
      </c>
      <c r="E58" s="97"/>
      <c r="F58" s="139"/>
      <c r="G58" s="15">
        <f t="shared" si="0"/>
        <v>0</v>
      </c>
      <c r="H58" s="41" t="e">
        <f t="shared" si="1"/>
        <v>#DIV/0!</v>
      </c>
    </row>
    <row r="59" spans="1:8" ht="15" x14ac:dyDescent="0.25">
      <c r="A59" s="20">
        <v>7</v>
      </c>
      <c r="B59" s="17" t="s">
        <v>31</v>
      </c>
      <c r="C59" s="139">
        <v>771007</v>
      </c>
      <c r="D59" s="139">
        <v>785885.5</v>
      </c>
      <c r="E59" s="97"/>
      <c r="F59" s="139">
        <v>27987</v>
      </c>
      <c r="G59" s="15">
        <f t="shared" si="0"/>
        <v>3.5612057990636039</v>
      </c>
      <c r="H59" s="41" t="e">
        <f t="shared" si="1"/>
        <v>#DIV/0!</v>
      </c>
    </row>
    <row r="60" spans="1:8" ht="15" x14ac:dyDescent="0.25">
      <c r="A60" s="20">
        <v>8</v>
      </c>
      <c r="B60" s="17" t="s">
        <v>37</v>
      </c>
      <c r="C60" s="139">
        <v>120930.8</v>
      </c>
      <c r="D60" s="139">
        <v>120930.8</v>
      </c>
      <c r="E60" s="97"/>
      <c r="F60" s="139">
        <v>7228</v>
      </c>
      <c r="G60" s="15">
        <f t="shared" si="0"/>
        <v>5.9769719542085227</v>
      </c>
      <c r="H60" s="41" t="e">
        <f t="shared" si="1"/>
        <v>#DIV/0!</v>
      </c>
    </row>
    <row r="61" spans="1:8" ht="15" x14ac:dyDescent="0.25">
      <c r="A61" s="20">
        <v>9</v>
      </c>
      <c r="B61" s="17" t="s">
        <v>61</v>
      </c>
      <c r="C61" s="139">
        <v>864.2</v>
      </c>
      <c r="D61" s="139">
        <v>864.2</v>
      </c>
      <c r="E61" s="97"/>
      <c r="F61" s="139"/>
      <c r="G61" s="15">
        <f t="shared" si="0"/>
        <v>0</v>
      </c>
      <c r="H61" s="41" t="e">
        <f t="shared" si="1"/>
        <v>#DIV/0!</v>
      </c>
    </row>
    <row r="62" spans="1:8" ht="15" x14ac:dyDescent="0.25">
      <c r="A62" s="20">
        <v>10</v>
      </c>
      <c r="B62" s="17" t="s">
        <v>32</v>
      </c>
      <c r="C62" s="139">
        <v>22937.7</v>
      </c>
      <c r="D62" s="139">
        <v>23656.3</v>
      </c>
      <c r="E62" s="97"/>
      <c r="F62" s="139">
        <v>783</v>
      </c>
      <c r="G62" s="15">
        <f t="shared" si="0"/>
        <v>3.3099005338958336</v>
      </c>
      <c r="H62" s="41" t="e">
        <f t="shared" si="1"/>
        <v>#DIV/0!</v>
      </c>
    </row>
    <row r="63" spans="1:8" ht="15" x14ac:dyDescent="0.25">
      <c r="A63" s="20">
        <v>11</v>
      </c>
      <c r="B63" s="36" t="s">
        <v>56</v>
      </c>
      <c r="C63" s="139">
        <v>1050</v>
      </c>
      <c r="D63" s="139">
        <v>1050</v>
      </c>
      <c r="E63" s="140"/>
      <c r="F63" s="139"/>
      <c r="G63" s="15">
        <f t="shared" si="0"/>
        <v>0</v>
      </c>
      <c r="H63" s="41" t="e">
        <f t="shared" si="1"/>
        <v>#DIV/0!</v>
      </c>
    </row>
    <row r="64" spans="1:8" ht="15" x14ac:dyDescent="0.25">
      <c r="A64" s="35">
        <v>12</v>
      </c>
      <c r="B64" s="36" t="s">
        <v>109</v>
      </c>
      <c r="C64" s="141">
        <v>73.099999999999994</v>
      </c>
      <c r="D64" s="141">
        <v>73.099999999999994</v>
      </c>
      <c r="E64" s="140"/>
      <c r="F64" s="141">
        <v>22</v>
      </c>
      <c r="G64" s="15">
        <f t="shared" si="0"/>
        <v>30.095759233926128</v>
      </c>
      <c r="H64" s="41"/>
    </row>
    <row r="65" spans="1:8" s="119" customFormat="1" ht="15" thickBot="1" x14ac:dyDescent="0.25">
      <c r="A65" s="35"/>
      <c r="B65" s="127" t="s">
        <v>33</v>
      </c>
      <c r="C65" s="142">
        <f>C53+C55+C56+C57+C59+C60+C61+C62+C63+C54+C58+C64</f>
        <v>1165718.8999999999</v>
      </c>
      <c r="D65" s="142">
        <f>D53+D55+D56+D57+D59+D60+D61+D62+D63+D54+D58+D64</f>
        <v>1180506.1000000001</v>
      </c>
      <c r="E65" s="142">
        <f>E53+E55+E56+E57+E59+E60+E61+E62+E63+E54+E58+E64</f>
        <v>0</v>
      </c>
      <c r="F65" s="142">
        <f>F53+F55+F56+F57+F59+F60+F61+F62+F63+F54+F58+F64</f>
        <v>43017</v>
      </c>
      <c r="G65" s="123">
        <f t="shared" si="0"/>
        <v>3.6439455924878317</v>
      </c>
      <c r="H65" s="126" t="e">
        <f t="shared" si="1"/>
        <v>#DIV/0!</v>
      </c>
    </row>
    <row r="66" spans="1:8" ht="15.75" thickBot="1" x14ac:dyDescent="0.3">
      <c r="A66" s="43"/>
      <c r="B66" s="37" t="s">
        <v>28</v>
      </c>
      <c r="C66" s="143">
        <f>C50-C65</f>
        <v>0</v>
      </c>
      <c r="D66" s="143">
        <f>D50-D65</f>
        <v>-6010.8000000002794</v>
      </c>
      <c r="E66" s="143" t="e">
        <f>E50-E65</f>
        <v>#REF!</v>
      </c>
      <c r="F66" s="143">
        <f>F50-F65</f>
        <v>24815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44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20</vt:i4>
      </vt:variant>
    </vt:vector>
  </HeadingPairs>
  <TitlesOfParts>
    <vt:vector size="41" baseType="lpstr">
      <vt:lpstr>01.01.16.</vt:lpstr>
      <vt:lpstr>01.01.17</vt:lpstr>
      <vt:lpstr>01.01.2018</vt:lpstr>
      <vt:lpstr>район01.01.18</vt:lpstr>
      <vt:lpstr>город01.01.18</vt:lpstr>
      <vt:lpstr>01.01.19</vt:lpstr>
      <vt:lpstr>район01.01.19</vt:lpstr>
      <vt:lpstr>город01.01.19</vt:lpstr>
      <vt:lpstr>01.02.19</vt:lpstr>
      <vt:lpstr>район01.02.19</vt:lpstr>
      <vt:lpstr>город01.02.19</vt:lpstr>
      <vt:lpstr>01.03.2019</vt:lpstr>
      <vt:lpstr>район01.03.19</vt:lpstr>
      <vt:lpstr>город01.03.2019</vt:lpstr>
      <vt:lpstr>01.04.2019</vt:lpstr>
      <vt:lpstr>район01.04.2019</vt:lpstr>
      <vt:lpstr>город01.04.2019</vt:lpstr>
      <vt:lpstr>01.05.2019</vt:lpstr>
      <vt:lpstr>район01.05.2019</vt:lpstr>
      <vt:lpstr>город01.05.2019</vt:lpstr>
      <vt:lpstr>район01.07.19</vt:lpstr>
      <vt:lpstr>'01.01.16.'!Область_печати</vt:lpstr>
      <vt:lpstr>'01.01.17'!Область_печати</vt:lpstr>
      <vt:lpstr>'01.01.19'!Область_печати</vt:lpstr>
      <vt:lpstr>'01.01.2018'!Область_печати</vt:lpstr>
      <vt:lpstr>'01.02.19'!Область_печати</vt:lpstr>
      <vt:lpstr>'01.03.2019'!Область_печати</vt:lpstr>
      <vt:lpstr>'01.04.2019'!Область_печати</vt:lpstr>
      <vt:lpstr>'01.05.2019'!Область_печати</vt:lpstr>
      <vt:lpstr>город01.01.19!Область_печати</vt:lpstr>
      <vt:lpstr>город01.02.19!Область_печати</vt:lpstr>
      <vt:lpstr>город01.03.2019!Область_печати</vt:lpstr>
      <vt:lpstr>город01.04.2019!Область_печати</vt:lpstr>
      <vt:lpstr>город01.05.2019!Область_печати</vt:lpstr>
      <vt:lpstr>район01.01.18!Область_печати</vt:lpstr>
      <vt:lpstr>район01.01.19!Область_печати</vt:lpstr>
      <vt:lpstr>район01.02.19!Область_печати</vt:lpstr>
      <vt:lpstr>район01.03.19!Область_печати</vt:lpstr>
      <vt:lpstr>район01.04.2019!Область_печати</vt:lpstr>
      <vt:lpstr>район01.05.2019!Область_печати</vt:lpstr>
      <vt:lpstr>район01.07.19!Область_печати</vt:lpstr>
    </vt:vector>
  </TitlesOfParts>
  <Company>Нурлатское финуправление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Mailrfo</dc:creator>
  <cp:lastModifiedBy>Асус</cp:lastModifiedBy>
  <cp:lastPrinted>2019-07-08T09:58:23Z</cp:lastPrinted>
  <dcterms:created xsi:type="dcterms:W3CDTF">2005-12-29T07:12:51Z</dcterms:created>
  <dcterms:modified xsi:type="dcterms:W3CDTF">2019-07-09T12:14:22Z</dcterms:modified>
</cp:coreProperties>
</file>